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RP HR Team\Benefits Calculators\Protected Drafts- Ready for Kyla\"/>
    </mc:Choice>
  </mc:AlternateContent>
  <xr:revisionPtr revIDLastSave="0" documentId="13_ncr:1_{3B00359C-9045-4511-8EB1-6E84E6CF2F2A}" xr6:coauthVersionLast="47" xr6:coauthVersionMax="47" xr10:uidLastSave="{00000000-0000-0000-0000-000000000000}"/>
  <workbookProtection workbookAlgorithmName="SHA-512" workbookHashValue="3HRIgWJRk3tf8Wf5mqb5653EMB1O8Uv/OshSEnXGasSZJ5aoUydudG+kAxIJbHz00AtR6Mg1tIEtSfo/gI033Q==" workbookSaltValue="VeJ9V12zErsG1iWOLHxxhg==" workbookSpinCount="100000" lockStructure="1"/>
  <bookViews>
    <workbookView xWindow="-120" yWindow="-120" windowWidth="29040" windowHeight="15720" xr2:uid="{00000000-000D-0000-FFFF-FFFF00000000}"/>
  </bookViews>
  <sheets>
    <sheet name="Employee cost calculator" sheetId="1" r:id="rId1"/>
    <sheet name="Sheet1" sheetId="4" state="hidden" r:id="rId2"/>
    <sheet name="Sheet2" sheetId="5" state="hidden" r:id="rId3"/>
    <sheet name="Helper" sheetId="3" state="hidden" r:id="rId4"/>
  </sheets>
  <definedNames>
    <definedName name="Slicer_Department">#REF!</definedName>
    <definedName name="Slicer_Department1">#REF!</definedName>
    <definedName name="Slicer_Employee_Name">#REF!</definedName>
    <definedName name="Slicer_Employee_Nam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grZjbmTFNmctlm8Tolr9sQJCdH9Q=="/>
    </ext>
  </extLst>
</workbook>
</file>

<file path=xl/calcChain.xml><?xml version="1.0" encoding="utf-8"?>
<calcChain xmlns="http://schemas.openxmlformats.org/spreadsheetml/2006/main">
  <c r="D18" i="1" l="1" a="1"/>
  <c r="D18" i="1" s="1"/>
  <c r="G2" i="5" s="1"/>
  <c r="F20" i="4"/>
  <c r="F21" i="4"/>
  <c r="F22" i="4"/>
  <c r="F23" i="4"/>
  <c r="F24" i="4"/>
  <c r="F25" i="4"/>
  <c r="F26" i="4"/>
  <c r="F27" i="4"/>
  <c r="F28" i="4"/>
  <c r="F29" i="4"/>
  <c r="F30" i="4"/>
  <c r="F19" i="4"/>
  <c r="D26" i="1"/>
  <c r="D17" i="1"/>
  <c r="G33" i="1" s="1"/>
  <c r="M33" i="1" s="1"/>
  <c r="D21" i="1"/>
  <c r="G5" i="5" s="1"/>
  <c r="C21" i="1"/>
  <c r="D20" i="1" a="1"/>
  <c r="D20" i="1" s="1"/>
  <c r="G4" i="5" s="1"/>
  <c r="C20" i="1" a="1"/>
  <c r="C20" i="1" s="1"/>
  <c r="C18" i="1" a="1"/>
  <c r="C18" i="1" s="1"/>
  <c r="D19" i="1" a="1"/>
  <c r="D19" i="1" s="1"/>
  <c r="G3" i="5" s="1"/>
  <c r="C19" i="1" a="1"/>
  <c r="C19" i="1" s="1"/>
  <c r="V16" i="4"/>
  <c r="X16" i="4"/>
  <c r="D10" i="4"/>
  <c r="X22" i="4"/>
  <c r="V22" i="4"/>
  <c r="X21" i="4"/>
  <c r="V21" i="4"/>
  <c r="X20" i="4"/>
  <c r="V20" i="4"/>
  <c r="X19" i="4"/>
  <c r="V19" i="4"/>
  <c r="X18" i="4"/>
  <c r="V18" i="4"/>
  <c r="X17" i="4"/>
  <c r="V17" i="4"/>
  <c r="X15" i="4"/>
  <c r="V15" i="4"/>
  <c r="X14" i="4"/>
  <c r="V14" i="4"/>
  <c r="X11" i="4"/>
  <c r="V11" i="4"/>
  <c r="X10" i="4"/>
  <c r="V10" i="4"/>
  <c r="X9" i="4"/>
  <c r="V9" i="4"/>
  <c r="X8" i="4"/>
  <c r="V8" i="4"/>
  <c r="D25" i="1" l="1" a="1"/>
  <c r="D25" i="1" s="1"/>
  <c r="G9" i="5" s="1"/>
  <c r="H9" i="5" s="1"/>
  <c r="E17" i="1"/>
  <c r="G36" i="1"/>
  <c r="D24" i="1" s="1"/>
  <c r="G8" i="5" s="1"/>
  <c r="C22" i="1"/>
  <c r="G35" i="1"/>
  <c r="D23" i="1" s="1"/>
  <c r="G7" i="5" s="1"/>
  <c r="D22" i="1"/>
  <c r="G6" i="5" s="1"/>
  <c r="G1" i="5"/>
  <c r="H1" i="5" s="1"/>
  <c r="G34" i="1"/>
  <c r="M34" i="1" s="1"/>
  <c r="F15" i="4"/>
  <c r="D15" i="4"/>
  <c r="F14" i="4"/>
  <c r="D14" i="4"/>
  <c r="F13" i="4"/>
  <c r="D13" i="4"/>
  <c r="F12" i="4"/>
  <c r="D12" i="4"/>
  <c r="F11" i="4"/>
  <c r="D11" i="4"/>
  <c r="F10" i="4"/>
  <c r="D27" i="1"/>
  <c r="X7" i="4"/>
  <c r="V7" i="4"/>
  <c r="X6" i="4"/>
  <c r="V6" i="4"/>
  <c r="X5" i="4"/>
  <c r="V5" i="4"/>
  <c r="X4" i="4"/>
  <c r="V4" i="4"/>
  <c r="F9" i="4"/>
  <c r="F5" i="4"/>
  <c r="F6" i="4"/>
  <c r="F7" i="4"/>
  <c r="F8" i="4"/>
  <c r="F4" i="4"/>
  <c r="Q12" i="4"/>
  <c r="Q11" i="4"/>
  <c r="Q10" i="4"/>
  <c r="Q6" i="4"/>
  <c r="Q5" i="4"/>
  <c r="Q4" i="4"/>
  <c r="O11" i="4"/>
  <c r="O12" i="4"/>
  <c r="O10" i="4"/>
  <c r="O5" i="4"/>
  <c r="O6" i="4"/>
  <c r="O4" i="4"/>
  <c r="D24" i="4"/>
  <c r="D20" i="4"/>
  <c r="D21" i="4"/>
  <c r="D22" i="4"/>
  <c r="D23" i="4"/>
  <c r="D19" i="4"/>
  <c r="D26" i="4"/>
  <c r="D27" i="4"/>
  <c r="D28" i="4"/>
  <c r="D29" i="4"/>
  <c r="D30" i="4"/>
  <c r="D25" i="4"/>
  <c r="D9" i="4"/>
  <c r="D8" i="4"/>
  <c r="D7" i="4"/>
  <c r="D6" i="4"/>
  <c r="D5" i="4"/>
  <c r="D4" i="4"/>
  <c r="E19" i="1"/>
  <c r="E21" i="1"/>
  <c r="E20" i="1"/>
  <c r="E18" i="1"/>
  <c r="C24" i="1" l="1"/>
  <c r="E24" i="1" s="1"/>
  <c r="H2" i="5"/>
  <c r="E22" i="1"/>
  <c r="C23" i="1"/>
  <c r="E23" i="1" s="1"/>
  <c r="E25" i="1"/>
  <c r="E27" i="1"/>
  <c r="G11" i="5"/>
  <c r="C28" i="1" l="1"/>
  <c r="E26" i="1"/>
  <c r="E28" i="1" s="1"/>
  <c r="G10" i="5"/>
  <c r="D28" i="1"/>
  <c r="G12" i="5" s="1"/>
  <c r="H12" i="5" s="1"/>
  <c r="H10"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<sst xmlns="http://schemas.openxmlformats.org/spreadsheetml/2006/main" count="246" uniqueCount="151">
  <si>
    <t>Start Date</t>
  </si>
  <si>
    <t>1/1/2023</t>
  </si>
  <si>
    <t>2/1/2023</t>
  </si>
  <si>
    <t>3/1/2023</t>
  </si>
  <si>
    <t>4/1/2023</t>
  </si>
  <si>
    <t>5/1/2023</t>
  </si>
  <si>
    <t>6/1/2023</t>
  </si>
  <si>
    <t>7/1/2023</t>
  </si>
  <si>
    <t>8/1/2023</t>
  </si>
  <si>
    <t>9/1/2023</t>
  </si>
  <si>
    <t>10/1/2023</t>
  </si>
  <si>
    <t>11/1/2023</t>
  </si>
  <si>
    <t>12/1/2023</t>
  </si>
  <si>
    <t>1/1/2024</t>
  </si>
  <si>
    <t>2/1/2024</t>
  </si>
  <si>
    <t>3/1/2024</t>
  </si>
  <si>
    <t>4/1/2024</t>
  </si>
  <si>
    <t>5/1/2024</t>
  </si>
  <si>
    <t>6/1/2024</t>
  </si>
  <si>
    <t>7/1/2024</t>
  </si>
  <si>
    <t>8/1/2024</t>
  </si>
  <si>
    <t>9/1/2024</t>
  </si>
  <si>
    <t>10/1/2024</t>
  </si>
  <si>
    <t>11/1/2024</t>
  </si>
  <si>
    <t>12/1/2024</t>
  </si>
  <si>
    <t>1/1/2025</t>
  </si>
  <si>
    <t>2/1/2025</t>
  </si>
  <si>
    <t>3/1/2025</t>
  </si>
  <si>
    <t>4/1/2025</t>
  </si>
  <si>
    <t>5/1/2025</t>
  </si>
  <si>
    <t>6/1/2025</t>
  </si>
  <si>
    <t>7/1/2025</t>
  </si>
  <si>
    <t>8/1/2025</t>
  </si>
  <si>
    <t>9/1/2025</t>
  </si>
  <si>
    <t>10/1/2025</t>
  </si>
  <si>
    <t>11/1/2025</t>
  </si>
  <si>
    <t>12/1/2025</t>
  </si>
  <si>
    <t>Annual Salary</t>
  </si>
  <si>
    <t>Dental Insurance</t>
  </si>
  <si>
    <t>ITEM</t>
  </si>
  <si>
    <t>Employee Pays</t>
  </si>
  <si>
    <t>Employer (BSU) Pays</t>
  </si>
  <si>
    <t>Health Plans</t>
  </si>
  <si>
    <t xml:space="preserve">HSA Option Contribution </t>
  </si>
  <si>
    <t xml:space="preserve">HSA Option </t>
  </si>
  <si>
    <t>Health Plan Tier</t>
  </si>
  <si>
    <t>Employment Category:</t>
  </si>
  <si>
    <t>Faculty</t>
  </si>
  <si>
    <t>Professional</t>
  </si>
  <si>
    <t>Staff</t>
  </si>
  <si>
    <t>Exempt Staff</t>
  </si>
  <si>
    <t>Service</t>
  </si>
  <si>
    <t>Employment Category</t>
  </si>
  <si>
    <t>Employment Type:</t>
  </si>
  <si>
    <t>Employment Type</t>
  </si>
  <si>
    <t>Part-Time (&lt;29 hours)</t>
  </si>
  <si>
    <t>Full-Time (&gt;29 hours)</t>
  </si>
  <si>
    <t>Temporary</t>
  </si>
  <si>
    <t>Contract</t>
  </si>
  <si>
    <t>Employee and Children</t>
  </si>
  <si>
    <t>Family</t>
  </si>
  <si>
    <t>Annual Benefit Estimation</t>
  </si>
  <si>
    <t>Per Pay</t>
  </si>
  <si>
    <t>Annually</t>
  </si>
  <si>
    <t>Single</t>
  </si>
  <si>
    <t>Vision Plans</t>
  </si>
  <si>
    <t>Vision Plan Tier</t>
  </si>
  <si>
    <t xml:space="preserve">Dental Plan </t>
  </si>
  <si>
    <t>Dental Plan (only one option)</t>
  </si>
  <si>
    <t xml:space="preserve">Basic Single </t>
  </si>
  <si>
    <t>Basic Family</t>
  </si>
  <si>
    <t>OPTIONS</t>
  </si>
  <si>
    <t>Status</t>
  </si>
  <si>
    <t>12 month (26 pays)</t>
  </si>
  <si>
    <t>10 month (18 pays)</t>
  </si>
  <si>
    <t>HSA Single (TF)</t>
  </si>
  <si>
    <t>HSA Single (Full Rate)</t>
  </si>
  <si>
    <t>HSA Employee and Children (TF)</t>
  </si>
  <si>
    <t>HSA Employee and Children (Full Rate)</t>
  </si>
  <si>
    <t>HSA Family (TF)</t>
  </si>
  <si>
    <t>HSA Family (Full Rate)</t>
  </si>
  <si>
    <t>PPO Single (TF)</t>
  </si>
  <si>
    <t>PPO Employee and Children (TF)</t>
  </si>
  <si>
    <t>PPO Employee and Children (Full Rate)</t>
  </si>
  <si>
    <t>PPO Single (Full Rate)</t>
  </si>
  <si>
    <t>PPO Family (TF)</t>
  </si>
  <si>
    <t>PPO Family (Full Rate)</t>
  </si>
  <si>
    <t>10 OR 12 Month Employee</t>
  </si>
  <si>
    <t>Basic Single</t>
  </si>
  <si>
    <t>Basic Employee and Children</t>
  </si>
  <si>
    <t xml:space="preserve">Basic Family </t>
  </si>
  <si>
    <t>Premier Single</t>
  </si>
  <si>
    <t>Premier Employee and Children</t>
  </si>
  <si>
    <t>Retirement Planning</t>
  </si>
  <si>
    <t>Option</t>
  </si>
  <si>
    <t>⁶ Ball State University provides all Full-Time employees with Basic AD&amp;D Insurance (2.06 times annual salary up to $125,000.00).</t>
  </si>
  <si>
    <r>
      <t xml:space="preserve">This estimator is for potential benefits only and </t>
    </r>
    <r>
      <rPr>
        <i/>
        <sz val="11"/>
        <color rgb="FFC00000"/>
        <rFont val="Poppins"/>
      </rPr>
      <t xml:space="preserve">does not </t>
    </r>
    <r>
      <rPr>
        <sz val="11"/>
        <color rgb="FFC00000"/>
        <rFont val="Poppins"/>
      </rPr>
      <t>include tax brackets or amounts.  Taxes will vary depending upon individual circumstance.</t>
    </r>
  </si>
  <si>
    <r>
      <t xml:space="preserve">This is </t>
    </r>
    <r>
      <rPr>
        <i/>
        <sz val="11"/>
        <color rgb="FFC00000"/>
        <rFont val="Poppins"/>
      </rPr>
      <t>only</t>
    </r>
    <r>
      <rPr>
        <sz val="11"/>
        <color rgb="FFC00000"/>
        <rFont val="Poppins"/>
      </rPr>
      <t xml:space="preserve"> an estimation and actual benefits may vary depending upon individual circumstance.</t>
    </r>
  </si>
  <si>
    <t>Basic Employee and Spouse</t>
  </si>
  <si>
    <t>Premier Employee and Spouse</t>
  </si>
  <si>
    <t>Premier Family</t>
  </si>
  <si>
    <t>Fully optional plan funded by the EMPLOYEE</t>
  </si>
  <si>
    <t>Full-Time</t>
  </si>
  <si>
    <t>Holidays (Days)</t>
  </si>
  <si>
    <t>Employee Pays Annually</t>
  </si>
  <si>
    <t>Employer (BSU) Pays Annually</t>
  </si>
  <si>
    <t>Approx Annual Amount Provided in place of annual salary should you qualify for and be placed upon LTD.</t>
  </si>
  <si>
    <t>Approx Max Amount based upon Salary, IF this amount is OVER $125,000.00, then the CAP IS $125,000.00.</t>
  </si>
  <si>
    <t>Decline Benefits</t>
  </si>
  <si>
    <t>Not Applicable Chose PPO Health Plan</t>
  </si>
  <si>
    <r>
      <t xml:space="preserve">This estimator is for potential required benefits only and </t>
    </r>
    <r>
      <rPr>
        <i/>
        <sz val="11"/>
        <color rgb="FFC00000"/>
        <rFont val="Poppins"/>
      </rPr>
      <t xml:space="preserve">does not </t>
    </r>
    <r>
      <rPr>
        <sz val="11"/>
        <color rgb="FFC00000"/>
        <rFont val="Poppins"/>
      </rPr>
      <t>include optional, employee funded benefits (Vision, Short-Term Disability Insurance, AD&amp;D, Critical Illness, Hospital Indemnity, Additional Life Insurance options, Flexible Spending Accounts, etc.).  These optional benefits will vary depending upon individual circumstance.</t>
    </r>
  </si>
  <si>
    <t>⁷ Ball State University automatically enrolls eligible Staff and Service employees into PERF (Public Employees Retirement Fund)  in which the University will provide 6% of the annual salary.  Employees may choose to make post-tax contributions in addition to the University's annual amount, not calculated here.</t>
  </si>
  <si>
    <t>12-Month Year-Round Employee</t>
  </si>
  <si>
    <t>Employer Provided Totals</t>
  </si>
  <si>
    <t>Salary</t>
  </si>
  <si>
    <t>Health and Insurance Benefits</t>
  </si>
  <si>
    <t>Retirement</t>
  </si>
  <si>
    <t>Time Off</t>
  </si>
  <si>
    <t>Total</t>
  </si>
  <si>
    <t>(Per week amount)</t>
  </si>
  <si>
    <t>Employment Length:</t>
  </si>
  <si>
    <t>EMPLOYEE CONTRIBUTIONS</t>
  </si>
  <si>
    <t>EMPLOYER CONTRIBUTIONS</t>
  </si>
  <si>
    <t>TOTAL COMPENSATION</t>
  </si>
  <si>
    <t>Service (Union and Hourly)</t>
  </si>
  <si>
    <t>Disclaimer:</t>
  </si>
  <si>
    <t>Note:</t>
  </si>
  <si>
    <t xml:space="preserve">Health Savings Account </t>
  </si>
  <si>
    <t xml:space="preserve">Short-Term Disability </t>
  </si>
  <si>
    <t xml:space="preserve">Long-Term Disability </t>
  </si>
  <si>
    <t xml:space="preserve">BSU Basic Life Insurance </t>
  </si>
  <si>
    <t xml:space="preserve">BSU Basic AD&amp;D Insurance </t>
  </si>
  <si>
    <t xml:space="preserve">Retirement Options </t>
  </si>
  <si>
    <t xml:space="preserve">Paid Time Off (Days) </t>
  </si>
  <si>
    <t>Ball State University Service Employee Benefit Calculator</t>
  </si>
  <si>
    <t>Provision for all F/T Employees</t>
  </si>
  <si>
    <t>Provision for all F/T Service Employees</t>
  </si>
  <si>
    <t>PERF - Public Employee Retirement Fund</t>
  </si>
  <si>
    <r>
      <rPr>
        <sz val="11"/>
        <color rgb="FF79242F"/>
        <rFont val="Calibri"/>
        <family val="2"/>
      </rPr>
      <t>²</t>
    </r>
    <r>
      <rPr>
        <sz val="11"/>
        <color rgb="FF79242F"/>
        <rFont val="Poppins"/>
      </rPr>
      <t xml:space="preserve"> Under Health Savings Account: Ball State University </t>
    </r>
    <r>
      <rPr>
        <i/>
        <sz val="11"/>
        <color rgb="FF79242F"/>
        <rFont val="Poppins"/>
      </rPr>
      <t>currently</t>
    </r>
    <r>
      <rPr>
        <sz val="11"/>
        <color rgb="FF79242F"/>
        <rFont val="Poppins"/>
      </rPr>
      <t xml:space="preserve"> inputs $528.00 (for single employee only health plan) and $1,320.00 (for employee and children or family health plans) per calendar year into employees' HSAs </t>
    </r>
    <r>
      <rPr>
        <i/>
        <sz val="11"/>
        <color rgb="FF79242F"/>
        <rFont val="Poppins"/>
      </rPr>
      <t>if the employee</t>
    </r>
    <r>
      <rPr>
        <sz val="11"/>
        <color rgb="FF79242F"/>
        <rFont val="Poppins"/>
      </rPr>
      <t xml:space="preserve"> contributes a minimum of 25% (Single employees </t>
    </r>
    <r>
      <rPr>
        <i/>
        <sz val="11"/>
        <color rgb="FF79242F"/>
        <rFont val="Poppins"/>
      </rPr>
      <t>must contribute</t>
    </r>
    <r>
      <rPr>
        <sz val="11"/>
        <color rgb="FF79242F"/>
        <rFont val="Poppins"/>
      </rPr>
      <t xml:space="preserve"> $132.00 and Employees with children/Family plans </t>
    </r>
    <r>
      <rPr>
        <i/>
        <sz val="11"/>
        <color rgb="FF79242F"/>
        <rFont val="Poppins"/>
      </rPr>
      <t xml:space="preserve">must contribute </t>
    </r>
    <r>
      <rPr>
        <sz val="11"/>
        <color rgb="FF79242F"/>
        <rFont val="Poppins"/>
      </rPr>
      <t>$330.00).  Calculations are based upon this assumption.  (Ball State University reserves the right to change this contribution seed amount and requirements at any time.)</t>
    </r>
  </si>
  <si>
    <r>
      <rPr>
        <sz val="11"/>
        <color rgb="FF79242F"/>
        <rFont val="Calibri"/>
        <family val="2"/>
      </rPr>
      <t>³</t>
    </r>
    <r>
      <rPr>
        <sz val="11"/>
        <color rgb="FF79242F"/>
        <rFont val="Poppins"/>
      </rPr>
      <t xml:space="preserve"> Ball State University provides Full-Time Service employees </t>
    </r>
    <r>
      <rPr>
        <i/>
        <sz val="11"/>
        <color rgb="FF79242F"/>
        <rFont val="Poppins"/>
      </rPr>
      <t>only</t>
    </r>
    <r>
      <rPr>
        <sz val="11"/>
        <color rgb="FF79242F"/>
        <rFont val="Poppins"/>
      </rPr>
      <t xml:space="preserve"> with a subsidized Short-Term Disability (STD) Insurance - replacement of 80% of calculated pay (subject to taxes).  All other employee categories have optional, employee paid STD Insurance, not calculated here.</t>
    </r>
  </si>
  <si>
    <r>
      <rPr>
        <sz val="11"/>
        <color rgb="FF79242F"/>
        <rFont val="Calibri"/>
        <family val="2"/>
      </rPr>
      <t>⁴</t>
    </r>
    <r>
      <rPr>
        <sz val="11"/>
        <color rgb="FF79242F"/>
        <rFont val="Poppins"/>
        <family val="2"/>
      </rPr>
      <t xml:space="preserve"> Ball State University provides all Full-Time employees with Long-Term Disability (LTD) Insurance (approx. 60% of monthly salary).</t>
    </r>
  </si>
  <si>
    <r>
      <rPr>
        <sz val="11"/>
        <color rgb="FF79242F"/>
        <rFont val="Calibri"/>
        <family val="2"/>
      </rPr>
      <t>⁵</t>
    </r>
    <r>
      <rPr>
        <sz val="11"/>
        <color rgb="FF79242F"/>
        <rFont val="Poppins"/>
        <family val="2"/>
      </rPr>
      <t xml:space="preserve"> Ball State University provides all Full-Time employees with Basic Life Insurance (2.06 times annual salary up to $125,000.00).</t>
    </r>
  </si>
  <si>
    <r>
      <rPr>
        <sz val="11"/>
        <color rgb="FF79242F"/>
        <rFont val="Calibri"/>
        <family val="2"/>
      </rPr>
      <t xml:space="preserve">⁸ </t>
    </r>
    <r>
      <rPr>
        <sz val="11"/>
        <color rgb="FF79242F"/>
        <rFont val="Poppins"/>
        <family val="2"/>
      </rPr>
      <t>Ball State University provides full details of accruals (Paid Time Off) for Service employees on it's "Time Off" page.  For the purpose of this estimator, the assumption is the base amount for a service employee where the accrual is 12 days of Paid Time Off annually.  Accrual mounts increase from here based upon tenure/length of service with the University.</t>
    </r>
  </si>
  <si>
    <r>
      <t xml:space="preserve">Select additional information (in red font) from drop down boxes under "Options" within the chart. These will autopopulate calculated amounts for both employee and employer (Ball State University) contributions based upon the potential salary you inputted. Please read the notes and specific guidance underneath the chart as needed. Total annual amounts will be listed in the row named "Annual Benefit Estimation" where you will see a total of salary </t>
    </r>
    <r>
      <rPr>
        <i/>
        <sz val="11"/>
        <color theme="1"/>
        <rFont val="Roboto"/>
      </rPr>
      <t>and</t>
    </r>
    <r>
      <rPr>
        <sz val="11"/>
        <color theme="1"/>
        <rFont val="Roboto"/>
      </rPr>
      <t xml:space="preserve"> potential benefits for this position. </t>
    </r>
  </si>
  <si>
    <t>Estimated Hourly Pay</t>
  </si>
  <si>
    <t>Health Insurance ¹</t>
  </si>
  <si>
    <r>
      <t xml:space="preserve">The purpose of this calculator is to provide potential employees with a salary and benefit estimate if employed by Ball State University. This calculator is for potential required benefits only and </t>
    </r>
    <r>
      <rPr>
        <i/>
        <u/>
        <sz val="11"/>
        <color rgb="FF79242F"/>
        <rFont val="Roboto"/>
      </rPr>
      <t>does not include</t>
    </r>
    <r>
      <rPr>
        <sz val="11"/>
        <color rgb="FF79242F"/>
        <rFont val="Roboto"/>
      </rPr>
      <t xml:space="preserve"> optional, employee funded benefits (Vision, AD&amp;D, Critical Illness, Hospital Indemnity, Additional Life Insurance options, Flexible Spending Accounts, etc.). In addition, this calculator </t>
    </r>
    <r>
      <rPr>
        <i/>
        <u/>
        <sz val="11"/>
        <color rgb="FF79242F"/>
        <rFont val="Roboto"/>
      </rPr>
      <t>does not include</t>
    </r>
    <r>
      <rPr>
        <sz val="11"/>
        <color rgb="FF79242F"/>
        <rFont val="Roboto"/>
      </rPr>
      <t xml:space="preserve"> tax brackets or amounts. This is </t>
    </r>
    <r>
      <rPr>
        <i/>
        <sz val="11"/>
        <color rgb="FF79242F"/>
        <rFont val="Roboto"/>
      </rPr>
      <t>only</t>
    </r>
    <r>
      <rPr>
        <sz val="11"/>
        <color rgb="FF79242F"/>
        <rFont val="Roboto"/>
      </rPr>
      <t xml:space="preserve"> an estimation and actual benefits may vary depending upon individual circumstance. Please reach out to the Employee Solution Center 765-285-1834 for further benefit information. </t>
    </r>
  </si>
  <si>
    <t>Instructions:</t>
  </si>
  <si>
    <t>(Automatically calculated from the hourly rate)</t>
  </si>
  <si>
    <r>
      <t xml:space="preserve">¹ Under Health Insurance: TF = Tobacco Free (Ball State offers a discounted rate for those individuals who are "Tobacco Free". To qualify, adults must be tobacco free and sign an affidavit stating as such, including spouses - if on a Family Plan. Those who are not tobacco free, should utilize the "Full Rate" options. Should you not need Ball State Health/Dental Insurance as you qualify elsewhere </t>
    </r>
    <r>
      <rPr>
        <i/>
        <sz val="11"/>
        <color rgb="FF79242F"/>
        <rFont val="Roboto"/>
      </rPr>
      <t>or</t>
    </r>
    <r>
      <rPr>
        <sz val="11"/>
        <color rgb="FF79242F"/>
        <rFont val="Roboto"/>
      </rPr>
      <t xml:space="preserve"> if you have a spouse who already has benefits with Ball State University as an employee, you </t>
    </r>
    <r>
      <rPr>
        <i/>
        <sz val="11"/>
        <color rgb="FF79242F"/>
        <rFont val="Roboto"/>
      </rPr>
      <t>may elect</t>
    </r>
    <r>
      <rPr>
        <sz val="11"/>
        <color rgb="FF79242F"/>
        <rFont val="Roboto"/>
      </rPr>
      <t xml:space="preserve"> "Benefits Declined".</t>
    </r>
  </si>
  <si>
    <t>Employment Category, Type, and Length are pre-set for Service (Hourly), Full-Time, Year-Round employees.  Please enter estimated hourly rate in the highlighted field.  Please note this rate does not include the potential overtime rates &amp;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</si>
</sst>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409]mmm\-yy"/>
    <numFmt numFmtId="165" formatCode="d/m/yyyy"/>
  </numFmts>
  <fonts count="4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Poppins"/>
    </font>
    <font>
      <b/>
      <sz val="11"/>
      <color theme="1"/>
      <name val="Calibri"/>
      <family val="2"/>
    </font>
    <font>
      <sz val="11"/>
      <color theme="1"/>
      <name val="Calibri"/>
      <family val="2"/>
    </font>
    <font>
      <sz val="11"/>
      <color theme="1"/>
      <name val="Calibri"/>
      <family val="2"/>
      <scheme val="minor"/>
    </font>
    <font>
      <b/>
      <sz val="11"/>
      <color theme="1"/>
      <name val="Calibri"/>
      <family val="2"/>
      <scheme val="minor"/>
    </font>
    <font>
      <sz val="11"/>
      <color rgb="FFC00000"/>
      <name val="Poppins"/>
    </font>
    <font>
      <i/>
      <sz val="11"/>
      <color rgb="FFC00000"/>
      <name val="Poppins"/>
    </font>
    <font>
      <b/>
      <u/>
      <sz val="16"/>
      <color theme="1"/>
      <name val="Calibri"/>
      <family val="2"/>
      <scheme val="minor"/>
    </font>
    <font>
      <u/>
      <sz val="11"/>
      <color theme="1"/>
      <name val="Calibri"/>
      <family val="2"/>
      <scheme val="minor"/>
    </font>
    <font>
      <sz val="11"/>
      <name val="Calibri"/>
      <family val="2"/>
      <scheme val="minor"/>
    </font>
    <font>
      <b/>
      <sz val="11"/>
      <name val="Calibri"/>
      <family val="2"/>
      <scheme val="minor"/>
    </font>
    <font>
      <sz val="9"/>
      <color theme="1"/>
      <name val="Poppins"/>
    </font>
    <font>
      <sz val="11"/>
      <color theme="0"/>
      <name val="Calibri"/>
      <family val="2"/>
      <scheme val="minor"/>
    </font>
    <font>
      <sz val="11"/>
      <color rgb="FF79242F"/>
      <name val="Poppins"/>
      <family val="2"/>
    </font>
    <font>
      <sz val="11"/>
      <color rgb="FF79242F"/>
      <name val="Calibri"/>
      <family val="2"/>
    </font>
    <font>
      <sz val="11"/>
      <color rgb="FF79242F"/>
      <name val="Poppins"/>
    </font>
    <font>
      <i/>
      <sz val="11"/>
      <color rgb="FF79242F"/>
      <name val="Poppins"/>
    </font>
    <font>
      <sz val="11"/>
      <color theme="1"/>
      <name val="Roboto"/>
    </font>
    <font>
      <i/>
      <sz val="11"/>
      <color theme="1"/>
      <name val="Roboto"/>
    </font>
    <font>
      <sz val="11"/>
      <color theme="1"/>
      <name val="Roboto Black"/>
    </font>
    <font>
      <b/>
      <u/>
      <sz val="11"/>
      <color theme="1"/>
      <name val="Roboto Black"/>
    </font>
    <font>
      <b/>
      <u/>
      <sz val="16"/>
      <color rgb="FFBA0C2F"/>
      <name val="Roboto Black"/>
    </font>
    <font>
      <sz val="16"/>
      <name val="Roboto Black"/>
    </font>
    <font>
      <b/>
      <u/>
      <sz val="11"/>
      <color theme="0"/>
      <name val="Roboto Black"/>
    </font>
    <font>
      <sz val="11"/>
      <color theme="0"/>
      <name val="Roboto"/>
    </font>
    <font>
      <sz val="11"/>
      <color rgb="FFBA0C2F"/>
      <name val="Roboto"/>
    </font>
    <font>
      <sz val="11"/>
      <name val="Roboto"/>
    </font>
    <font>
      <b/>
      <u/>
      <sz val="11"/>
      <color rgb="FFBA0C2F"/>
      <name val="Roboto Black"/>
    </font>
    <font>
      <b/>
      <sz val="11"/>
      <color rgb="FF2F5496"/>
      <name val="Roboto Black"/>
    </font>
    <font>
      <b/>
      <sz val="11"/>
      <name val="Roboto Black"/>
    </font>
    <font>
      <b/>
      <sz val="11"/>
      <color theme="0"/>
      <name val="Roboto Black"/>
    </font>
    <font>
      <b/>
      <u/>
      <sz val="11"/>
      <color rgb="FF79242F"/>
      <name val="Roboto Black"/>
    </font>
    <font>
      <sz val="11"/>
      <color rgb="FF79242F"/>
      <name val="Roboto"/>
    </font>
    <font>
      <i/>
      <sz val="11"/>
      <color rgb="FF79242F"/>
      <name val="Roboto"/>
    </font>
    <font>
      <i/>
      <u/>
      <sz val="11"/>
      <color rgb="FF79242F"/>
      <name val="Roboto"/>
    </font>
    <font>
      <sz val="14"/>
      <color theme="1"/>
      <name val="Roboto Black"/>
    </font>
  </fonts>
  <fills count="11">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7"/>
      </patternFill>
    </fill>
    <fill>
      <patternFill patternType="solid">
        <fgColor rgb="FFBA0C2F"/>
        <bgColor rgb="FFEFEFEF"/>
      </patternFill>
    </fill>
    <fill>
      <patternFill patternType="solid">
        <fgColor rgb="FFBA0C2F"/>
        <bgColor rgb="FFB7B7B7"/>
      </patternFill>
    </fill>
    <fill>
      <patternFill patternType="solid">
        <fgColor rgb="FFE6E7E8"/>
        <bgColor rgb="FFCFE2F3"/>
      </patternFill>
    </fill>
    <fill>
      <patternFill patternType="solid">
        <fgColor rgb="FFE6E7E8"/>
        <bgColor theme="8"/>
      </patternFill>
    </fill>
    <fill>
      <patternFill patternType="solid">
        <fgColor rgb="FFE6E7E8"/>
        <bgColor indexed="64"/>
      </patternFill>
    </fill>
    <fill>
      <patternFill patternType="solid">
        <fgColor rgb="FF54585A"/>
        <bgColor indexed="64"/>
      </patternFill>
    </fill>
  </fills>
  <borders count="74">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BA0C2F"/>
      </left>
      <right style="thick">
        <color rgb="FFBA0C2F"/>
      </right>
      <top style="thick">
        <color rgb="FFBA0C2F"/>
      </top>
      <bottom/>
      <diagonal/>
    </border>
    <border>
      <left style="thick">
        <color rgb="FFBA0C2F"/>
      </left>
      <right style="thick">
        <color rgb="FFBA0C2F"/>
      </right>
      <top/>
      <bottom/>
      <diagonal/>
    </border>
    <border>
      <left style="thick">
        <color rgb="FFBA0C2F"/>
      </left>
      <right style="thick">
        <color rgb="FFBA0C2F"/>
      </right>
      <top/>
      <bottom style="thick">
        <color rgb="FFBA0C2F"/>
      </bottom>
      <diagonal/>
    </border>
  </borders>
  <cellStyleXfs count="3">
    <xf numFmtId="0" fontId="0" fillId="0" borderId="0"/>
    <xf numFmtId="44" fontId="10" fillId="0" borderId="0" applyFont="0" applyFill="0" applyBorder="0" applyAlignment="0" applyProtection="0"/>
    <xf numFmtId="0" fontId="19" fillId="4" borderId="0" applyNumberFormat="0" applyBorder="0" applyAlignment="0" applyProtection="0"/>
  </cellStyleXfs>
  <cellXfs count="239">
    <xf numFmtId="0" fontId="0" fillId="0" borderId="0" xfId="0" applyFont="1" applyAlignment="1"/>
    <xf numFmtId="0" fontId="8" fillId="0" borderId="0" xfId="0" applyFont="1"/>
    <xf numFmtId="164" fontId="9" fillId="0" borderId="0" xfId="0" applyNumberFormat="1" applyFont="1"/>
    <xf numFmtId="165" fontId="9" fillId="0" borderId="0" xfId="0" applyNumberFormat="1" applyFont="1"/>
    <xf numFmtId="9" fontId="9" fillId="0" borderId="0" xfId="0" applyNumberFormat="1" applyFont="1"/>
    <xf numFmtId="0" fontId="10" fillId="0" borderId="0" xfId="0" applyFont="1"/>
    <xf numFmtId="9" fontId="9" fillId="0" borderId="0" xfId="0" applyNumberFormat="1" applyFont="1"/>
    <xf numFmtId="0" fontId="6" fillId="0" borderId="0" xfId="0" applyFont="1" applyAlignment="1"/>
    <xf numFmtId="44" fontId="0" fillId="0" borderId="2" xfId="1" applyFont="1" applyBorder="1" applyAlignment="1"/>
    <xf numFmtId="44" fontId="0" fillId="0" borderId="30" xfId="1" applyFont="1" applyBorder="1" applyAlignment="1"/>
    <xf numFmtId="44" fontId="0" fillId="0" borderId="35" xfId="1" applyFont="1" applyBorder="1" applyAlignment="1"/>
    <xf numFmtId="0" fontId="14" fillId="0" borderId="0" xfId="0" applyFont="1" applyAlignment="1"/>
    <xf numFmtId="44" fontId="6" fillId="0" borderId="35" xfId="1" applyFont="1" applyBorder="1" applyAlignment="1"/>
    <xf numFmtId="44" fontId="0" fillId="0" borderId="5" xfId="1" applyFont="1" applyBorder="1" applyAlignment="1"/>
    <xf numFmtId="44" fontId="0" fillId="0" borderId="40" xfId="1" applyFont="1" applyBorder="1" applyAlignment="1"/>
    <xf numFmtId="44" fontId="6" fillId="0" borderId="5" xfId="1" applyFont="1" applyBorder="1" applyAlignment="1"/>
    <xf numFmtId="0" fontId="14" fillId="0" borderId="36" xfId="0" applyFont="1" applyBorder="1" applyAlignment="1">
      <alignment horizontal="center"/>
    </xf>
    <xf numFmtId="0" fontId="15" fillId="0" borderId="0" xfId="0" applyFont="1" applyAlignment="1"/>
    <xf numFmtId="0" fontId="15" fillId="0" borderId="0" xfId="0" applyFont="1" applyAlignment="1">
      <alignment horizontal="center"/>
    </xf>
    <xf numFmtId="0" fontId="6" fillId="2" borderId="7" xfId="0" applyFont="1" applyFill="1" applyBorder="1" applyAlignment="1"/>
    <xf numFmtId="0" fontId="6" fillId="2" borderId="10" xfId="0" applyFont="1" applyFill="1" applyBorder="1" applyAlignment="1"/>
    <xf numFmtId="0" fontId="6" fillId="2" borderId="42" xfId="0" applyFont="1" applyFill="1" applyBorder="1" applyAlignment="1"/>
    <xf numFmtId="0" fontId="6" fillId="3" borderId="10" xfId="0" applyFont="1" applyFill="1" applyBorder="1" applyAlignment="1"/>
    <xf numFmtId="0" fontId="0" fillId="3" borderId="44" xfId="0" applyFont="1" applyFill="1" applyBorder="1" applyAlignment="1">
      <alignment horizontal="center"/>
    </xf>
    <xf numFmtId="0" fontId="0" fillId="2" borderId="44" xfId="0" applyFont="1" applyFill="1" applyBorder="1" applyAlignment="1">
      <alignment horizontal="center"/>
    </xf>
    <xf numFmtId="0" fontId="0" fillId="3" borderId="45" xfId="0" applyFont="1" applyFill="1" applyBorder="1" applyAlignment="1">
      <alignment horizontal="center"/>
    </xf>
    <xf numFmtId="0" fontId="6" fillId="0" borderId="47" xfId="0" applyFont="1" applyFill="1" applyBorder="1" applyAlignment="1">
      <alignment horizontal="center"/>
    </xf>
    <xf numFmtId="0" fontId="0" fillId="3" borderId="49" xfId="0" applyFont="1" applyFill="1" applyBorder="1" applyAlignment="1">
      <alignment horizontal="center"/>
    </xf>
    <xf numFmtId="0" fontId="0" fillId="2" borderId="49" xfId="0" applyFont="1" applyFill="1" applyBorder="1" applyAlignment="1">
      <alignment horizontal="center"/>
    </xf>
    <xf numFmtId="0" fontId="0" fillId="2" borderId="45" xfId="0" applyFont="1" applyFill="1" applyBorder="1" applyAlignment="1">
      <alignment horizontal="center"/>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38" xfId="0" applyFont="1" applyBorder="1" applyAlignment="1">
      <alignment horizontal="center" vertical="center"/>
    </xf>
    <xf numFmtId="0" fontId="6" fillId="0" borderId="37" xfId="0" applyFont="1" applyBorder="1" applyAlignment="1">
      <alignment vertical="center"/>
    </xf>
    <xf numFmtId="0" fontId="6" fillId="0" borderId="38" xfId="0" applyFont="1" applyBorder="1" applyAlignment="1">
      <alignment vertical="center"/>
    </xf>
    <xf numFmtId="0" fontId="6" fillId="0" borderId="36" xfId="0" applyFont="1" applyFill="1" applyBorder="1" applyAlignment="1">
      <alignment horizontal="center"/>
    </xf>
    <xf numFmtId="0" fontId="6" fillId="0" borderId="36" xfId="0" applyFont="1" applyFill="1" applyBorder="1" applyAlignment="1">
      <alignment horizontal="center" vertical="center"/>
    </xf>
    <xf numFmtId="44" fontId="16" fillId="0" borderId="5" xfId="1" applyFont="1" applyBorder="1" applyAlignment="1"/>
    <xf numFmtId="44" fontId="16" fillId="0" borderId="8" xfId="1" applyFont="1" applyBorder="1" applyAlignment="1"/>
    <xf numFmtId="44" fontId="16" fillId="0" borderId="39" xfId="1" applyFont="1" applyBorder="1" applyAlignment="1"/>
    <xf numFmtId="0" fontId="14" fillId="0" borderId="0" xfId="0" applyFont="1"/>
    <xf numFmtId="0" fontId="5" fillId="0" borderId="32" xfId="0" applyFont="1" applyBorder="1" applyAlignment="1">
      <alignment horizontal="center"/>
    </xf>
    <xf numFmtId="0" fontId="5" fillId="0" borderId="34" xfId="0" applyFont="1" applyBorder="1" applyAlignment="1">
      <alignment horizontal="center" vertical="center"/>
    </xf>
    <xf numFmtId="0" fontId="0" fillId="2" borderId="49" xfId="0" applyFill="1" applyBorder="1" applyAlignment="1">
      <alignment horizontal="center"/>
    </xf>
    <xf numFmtId="0" fontId="0" fillId="2" borderId="44" xfId="0" applyFill="1" applyBorder="1" applyAlignment="1">
      <alignment horizontal="center"/>
    </xf>
    <xf numFmtId="0" fontId="0" fillId="2" borderId="48" xfId="0" applyFill="1" applyBorder="1" applyAlignment="1">
      <alignment horizontal="center"/>
    </xf>
    <xf numFmtId="0" fontId="0" fillId="2" borderId="45" xfId="0" applyFill="1" applyBorder="1" applyAlignment="1">
      <alignment horizontal="center"/>
    </xf>
    <xf numFmtId="0" fontId="0" fillId="3" borderId="49" xfId="0" applyFill="1" applyBorder="1" applyAlignment="1">
      <alignment horizontal="center"/>
    </xf>
    <xf numFmtId="0" fontId="0" fillId="3" borderId="44" xfId="0" applyFill="1" applyBorder="1" applyAlignment="1">
      <alignment horizontal="center"/>
    </xf>
    <xf numFmtId="0" fontId="0" fillId="3" borderId="48" xfId="0" applyFill="1" applyBorder="1" applyAlignment="1">
      <alignment horizontal="center"/>
    </xf>
    <xf numFmtId="0" fontId="0" fillId="3" borderId="45" xfId="0" applyFill="1" applyBorder="1" applyAlignment="1">
      <alignment horizontal="center"/>
    </xf>
    <xf numFmtId="0" fontId="0" fillId="0" borderId="0" xfId="0"/>
    <xf numFmtId="0" fontId="16" fillId="0" borderId="33" xfId="0" applyFont="1" applyBorder="1" applyAlignment="1">
      <alignment horizontal="center" vertical="center"/>
    </xf>
    <xf numFmtId="0" fontId="16" fillId="0" borderId="3" xfId="0" applyFont="1" applyBorder="1" applyAlignment="1">
      <alignment horizontal="center" vertical="center"/>
    </xf>
    <xf numFmtId="44" fontId="16" fillId="0" borderId="35" xfId="1" applyFont="1" applyBorder="1" applyAlignment="1"/>
    <xf numFmtId="44" fontId="16" fillId="0" borderId="2" xfId="1" applyFont="1" applyBorder="1" applyAlignment="1"/>
    <xf numFmtId="44" fontId="16" fillId="0" borderId="33" xfId="1" applyFont="1" applyBorder="1" applyAlignment="1"/>
    <xf numFmtId="44" fontId="16" fillId="0" borderId="30" xfId="1" applyFont="1" applyBorder="1" applyAlignment="1"/>
    <xf numFmtId="44" fontId="16" fillId="0" borderId="40" xfId="1" applyFont="1" applyBorder="1" applyAlignment="1"/>
    <xf numFmtId="0" fontId="6" fillId="0" borderId="1" xfId="0" applyFont="1" applyBorder="1" applyAlignment="1"/>
    <xf numFmtId="44" fontId="0" fillId="0" borderId="1" xfId="1" applyFont="1" applyBorder="1" applyAlignment="1"/>
    <xf numFmtId="44" fontId="6" fillId="0" borderId="1" xfId="1" applyFont="1" applyBorder="1" applyAlignment="1"/>
    <xf numFmtId="44" fontId="16" fillId="0" borderId="1" xfId="1" applyFont="1" applyBorder="1" applyAlignment="1"/>
    <xf numFmtId="0" fontId="6" fillId="0" borderId="7" xfId="0" applyFont="1" applyFill="1" applyBorder="1" applyAlignment="1">
      <alignment horizontal="left"/>
    </xf>
    <xf numFmtId="0" fontId="6" fillId="0" borderId="10" xfId="0" applyFont="1" applyBorder="1" applyAlignment="1"/>
    <xf numFmtId="44" fontId="0" fillId="0" borderId="8" xfId="1" applyFont="1" applyBorder="1" applyAlignment="1"/>
    <xf numFmtId="0" fontId="6" fillId="0" borderId="51" xfId="0" applyFont="1" applyBorder="1" applyAlignment="1"/>
    <xf numFmtId="44" fontId="0" fillId="0" borderId="33" xfId="1" applyFont="1" applyBorder="1" applyAlignment="1"/>
    <xf numFmtId="44" fontId="0" fillId="0" borderId="3" xfId="1" applyFont="1" applyBorder="1" applyAlignment="1"/>
    <xf numFmtId="0" fontId="11" fillId="0" borderId="53" xfId="0" applyFont="1" applyBorder="1" applyAlignment="1"/>
    <xf numFmtId="0" fontId="11" fillId="0" borderId="54" xfId="0" applyFont="1" applyBorder="1" applyAlignment="1"/>
    <xf numFmtId="0" fontId="11" fillId="0" borderId="40" xfId="0" applyFont="1" applyBorder="1" applyAlignment="1"/>
    <xf numFmtId="0" fontId="0" fillId="2" borderId="55" xfId="0" applyFont="1" applyFill="1" applyBorder="1" applyAlignment="1">
      <alignment horizontal="center"/>
    </xf>
    <xf numFmtId="44" fontId="0" fillId="0" borderId="50" xfId="1" applyFont="1" applyBorder="1" applyAlignment="1"/>
    <xf numFmtId="44" fontId="16" fillId="0" borderId="3" xfId="1" applyFont="1" applyBorder="1" applyAlignment="1"/>
    <xf numFmtId="44" fontId="16" fillId="0" borderId="50" xfId="1" applyFont="1" applyBorder="1" applyAlignment="1"/>
    <xf numFmtId="0" fontId="0" fillId="2" borderId="15" xfId="0" applyFont="1" applyFill="1" applyBorder="1" applyAlignment="1">
      <alignment horizontal="center"/>
    </xf>
    <xf numFmtId="0" fontId="0" fillId="2" borderId="21" xfId="0" applyFont="1" applyFill="1" applyBorder="1" applyAlignment="1">
      <alignment horizontal="center"/>
    </xf>
    <xf numFmtId="0" fontId="0" fillId="2" borderId="19" xfId="0" applyFont="1" applyFill="1" applyBorder="1" applyAlignment="1">
      <alignment horizontal="center"/>
    </xf>
    <xf numFmtId="0" fontId="0" fillId="2" borderId="56" xfId="0" applyFont="1" applyFill="1" applyBorder="1" applyAlignment="1">
      <alignment horizontal="center"/>
    </xf>
    <xf numFmtId="0" fontId="0" fillId="2" borderId="57" xfId="0" applyFont="1" applyFill="1" applyBorder="1" applyAlignment="1">
      <alignment horizontal="center"/>
    </xf>
    <xf numFmtId="0" fontId="11" fillId="0" borderId="53" xfId="0" applyFont="1" applyBorder="1" applyAlignment="1">
      <alignment horizontal="center"/>
    </xf>
    <xf numFmtId="0" fontId="11" fillId="0" borderId="54" xfId="0" applyFont="1" applyBorder="1" applyAlignment="1">
      <alignment horizontal="center"/>
    </xf>
    <xf numFmtId="0" fontId="11" fillId="0" borderId="40" xfId="0" applyFont="1" applyBorder="1" applyAlignment="1">
      <alignment horizontal="center"/>
    </xf>
    <xf numFmtId="0" fontId="6" fillId="2" borderId="51" xfId="0" applyFont="1" applyFill="1" applyBorder="1" applyAlignment="1"/>
    <xf numFmtId="0" fontId="0" fillId="2" borderId="17" xfId="0" applyFont="1" applyFill="1" applyBorder="1" applyAlignment="1">
      <alignment horizontal="center"/>
    </xf>
    <xf numFmtId="0" fontId="0" fillId="3" borderId="56" xfId="0" applyFont="1" applyFill="1" applyBorder="1" applyAlignment="1">
      <alignment horizontal="center"/>
    </xf>
    <xf numFmtId="0" fontId="0" fillId="3" borderId="21" xfId="0" applyFont="1" applyFill="1" applyBorder="1" applyAlignment="1">
      <alignment horizontal="center"/>
    </xf>
    <xf numFmtId="0" fontId="0" fillId="3" borderId="57" xfId="0" applyFont="1" applyFill="1" applyBorder="1" applyAlignment="1">
      <alignment horizontal="center"/>
    </xf>
    <xf numFmtId="0" fontId="0" fillId="3" borderId="15" xfId="0" applyFont="1" applyFill="1" applyBorder="1" applyAlignment="1">
      <alignment horizontal="center"/>
    </xf>
    <xf numFmtId="0" fontId="6" fillId="3" borderId="51" xfId="0" applyFont="1" applyFill="1" applyBorder="1" applyAlignment="1"/>
    <xf numFmtId="44" fontId="6" fillId="0" borderId="50" xfId="1" applyFont="1" applyBorder="1" applyAlignment="1"/>
    <xf numFmtId="0" fontId="0" fillId="2" borderId="55" xfId="0" applyFill="1" applyBorder="1" applyAlignment="1">
      <alignment horizontal="center"/>
    </xf>
    <xf numFmtId="0" fontId="5" fillId="2" borderId="7" xfId="0" applyFont="1" applyFill="1" applyBorder="1"/>
    <xf numFmtId="0" fontId="5" fillId="2" borderId="10" xfId="0" applyFont="1" applyFill="1" applyBorder="1"/>
    <xf numFmtId="0" fontId="5" fillId="2" borderId="51" xfId="0" applyFont="1" applyFill="1" applyBorder="1"/>
    <xf numFmtId="0" fontId="5" fillId="2" borderId="42" xfId="0" applyFont="1" applyFill="1" applyBorder="1"/>
    <xf numFmtId="0" fontId="4" fillId="2" borderId="7" xfId="0" applyFont="1" applyFill="1" applyBorder="1"/>
    <xf numFmtId="0" fontId="4" fillId="2" borderId="10" xfId="0" applyFont="1" applyFill="1" applyBorder="1"/>
    <xf numFmtId="0" fontId="4" fillId="2" borderId="51" xfId="0" applyFont="1" applyFill="1" applyBorder="1"/>
    <xf numFmtId="0" fontId="17" fillId="0" borderId="54" xfId="0" applyFont="1" applyBorder="1" applyAlignment="1">
      <alignment horizontal="center"/>
    </xf>
    <xf numFmtId="0" fontId="17" fillId="0" borderId="40" xfId="0" applyFont="1" applyBorder="1" applyAlignment="1">
      <alignment horizontal="center"/>
    </xf>
    <xf numFmtId="0" fontId="4" fillId="3" borderId="10" xfId="0" applyFont="1" applyFill="1" applyBorder="1"/>
    <xf numFmtId="0" fontId="4" fillId="3" borderId="51" xfId="0" applyFont="1" applyFill="1" applyBorder="1"/>
    <xf numFmtId="0" fontId="4" fillId="3" borderId="42" xfId="0" applyFont="1" applyFill="1" applyBorder="1"/>
    <xf numFmtId="0" fontId="4" fillId="3" borderId="7" xfId="0" applyFont="1" applyFill="1" applyBorder="1"/>
    <xf numFmtId="9" fontId="0" fillId="0" borderId="27" xfId="0" applyNumberFormat="1" applyFont="1" applyBorder="1" applyAlignment="1"/>
    <xf numFmtId="9" fontId="0" fillId="0" borderId="59" xfId="0" applyNumberFormat="1" applyFont="1" applyBorder="1" applyAlignment="1"/>
    <xf numFmtId="0" fontId="3" fillId="2" borderId="7" xfId="0" applyFont="1" applyFill="1" applyBorder="1" applyAlignment="1"/>
    <xf numFmtId="0" fontId="3" fillId="3" borderId="7" xfId="0" applyFont="1" applyFill="1" applyBorder="1" applyAlignment="1"/>
    <xf numFmtId="0" fontId="3" fillId="3" borderId="10" xfId="0" applyFont="1" applyFill="1" applyBorder="1" applyAlignment="1"/>
    <xf numFmtId="0" fontId="3" fillId="3" borderId="42" xfId="0" applyFont="1" applyFill="1" applyBorder="1" applyAlignment="1"/>
    <xf numFmtId="0" fontId="3" fillId="3" borderId="51" xfId="0" applyFont="1" applyFill="1" applyBorder="1" applyAlignment="1"/>
    <xf numFmtId="0" fontId="2" fillId="3" borderId="51" xfId="0" applyFont="1" applyFill="1" applyBorder="1" applyAlignment="1"/>
    <xf numFmtId="44" fontId="0" fillId="0" borderId="63" xfId="1" applyFont="1" applyBorder="1" applyAlignment="1"/>
    <xf numFmtId="0" fontId="2" fillId="3" borderId="51" xfId="0" applyFont="1" applyFill="1" applyBorder="1"/>
    <xf numFmtId="0" fontId="2" fillId="2" borderId="51" xfId="0" applyFont="1" applyFill="1" applyBorder="1" applyAlignment="1"/>
    <xf numFmtId="0" fontId="2" fillId="0" borderId="51" xfId="0" applyFont="1" applyBorder="1" applyAlignment="1"/>
    <xf numFmtId="44" fontId="2" fillId="0" borderId="50" xfId="1" applyFont="1" applyBorder="1" applyAlignment="1"/>
    <xf numFmtId="0" fontId="0" fillId="3" borderId="64" xfId="0" applyFont="1" applyFill="1" applyBorder="1" applyAlignment="1">
      <alignment horizontal="center"/>
    </xf>
    <xf numFmtId="0" fontId="0" fillId="2" borderId="64" xfId="0" applyFont="1" applyFill="1" applyBorder="1" applyAlignment="1">
      <alignment horizontal="center"/>
    </xf>
    <xf numFmtId="44" fontId="0" fillId="0" borderId="0" xfId="0" applyNumberFormat="1" applyFont="1" applyAlignment="1"/>
    <xf numFmtId="0" fontId="0" fillId="0" borderId="0" xfId="0" applyAlignment="1">
      <alignment horizontal="center"/>
    </xf>
    <xf numFmtId="0" fontId="7" fillId="0" borderId="0" xfId="0" applyFont="1" applyProtection="1"/>
    <xf numFmtId="0" fontId="0" fillId="0" borderId="0" xfId="0" applyFont="1" applyAlignment="1" applyProtection="1"/>
    <xf numFmtId="44" fontId="7" fillId="0" borderId="11" xfId="0" applyNumberFormat="1" applyFont="1" applyBorder="1" applyProtection="1"/>
    <xf numFmtId="0" fontId="18" fillId="0" borderId="11" xfId="0" applyFont="1" applyBorder="1" applyAlignment="1" applyProtection="1">
      <alignment horizontal="left" wrapText="1"/>
    </xf>
    <xf numFmtId="0" fontId="7" fillId="0" borderId="1" xfId="0" applyFont="1" applyBorder="1" applyProtection="1"/>
    <xf numFmtId="44" fontId="7" fillId="0" borderId="1" xfId="0" applyNumberFormat="1" applyFont="1" applyBorder="1" applyProtection="1"/>
    <xf numFmtId="0" fontId="18" fillId="0" borderId="1" xfId="0" applyFont="1" applyBorder="1" applyAlignment="1" applyProtection="1">
      <alignment horizontal="left" wrapText="1"/>
    </xf>
    <xf numFmtId="0" fontId="7" fillId="0" borderId="18" xfId="0" applyFont="1" applyBorder="1" applyProtection="1"/>
    <xf numFmtId="0" fontId="0" fillId="0" borderId="0" xfId="0" applyProtection="1"/>
    <xf numFmtId="0" fontId="7" fillId="0" borderId="17" xfId="0" applyFont="1" applyBorder="1" applyProtection="1"/>
    <xf numFmtId="0" fontId="1" fillId="0" borderId="58" xfId="0" applyFont="1" applyBorder="1" applyAlignment="1"/>
    <xf numFmtId="0" fontId="7" fillId="10" borderId="12" xfId="0" applyFont="1" applyFill="1" applyBorder="1" applyProtection="1"/>
    <xf numFmtId="0" fontId="7" fillId="10" borderId="14" xfId="0" applyFont="1" applyFill="1" applyBorder="1" applyProtection="1"/>
    <xf numFmtId="0" fontId="7" fillId="10" borderId="17" xfId="0" applyFont="1" applyFill="1" applyBorder="1" applyProtection="1"/>
    <xf numFmtId="0" fontId="7" fillId="10" borderId="18" xfId="0" applyFont="1" applyFill="1" applyBorder="1" applyProtection="1"/>
    <xf numFmtId="0" fontId="26" fillId="0" borderId="56" xfId="0" applyFont="1" applyBorder="1" applyAlignment="1" applyProtection="1">
      <alignment vertical="center"/>
    </xf>
    <xf numFmtId="0" fontId="26" fillId="0" borderId="28" xfId="0" applyFont="1" applyBorder="1" applyAlignment="1" applyProtection="1">
      <alignment horizontal="center" vertical="center"/>
    </xf>
    <xf numFmtId="0" fontId="26" fillId="0" borderId="21" xfId="0" applyFont="1" applyBorder="1" applyAlignment="1" applyProtection="1">
      <alignment vertical="center"/>
    </xf>
    <xf numFmtId="0" fontId="26" fillId="0" borderId="29" xfId="0" applyFont="1" applyBorder="1" applyAlignment="1" applyProtection="1">
      <alignment horizontal="center" vertical="center"/>
    </xf>
    <xf numFmtId="0" fontId="26" fillId="0" borderId="57" xfId="0" applyFont="1" applyBorder="1" applyAlignment="1" applyProtection="1">
      <alignment vertical="center"/>
    </xf>
    <xf numFmtId="0" fontId="26" fillId="0" borderId="31" xfId="0" applyFont="1" applyBorder="1" applyAlignment="1" applyProtection="1">
      <alignment horizontal="center" vertical="center"/>
    </xf>
    <xf numFmtId="0" fontId="27" fillId="0" borderId="68" xfId="0" applyFont="1" applyBorder="1" applyAlignment="1" applyProtection="1">
      <alignment horizontal="center" vertical="center"/>
    </xf>
    <xf numFmtId="0" fontId="27" fillId="0" borderId="69" xfId="0" applyFont="1" applyBorder="1" applyAlignment="1" applyProtection="1">
      <alignment horizontal="center" vertical="center" wrapText="1"/>
    </xf>
    <xf numFmtId="0" fontId="27" fillId="9" borderId="69" xfId="0" applyFont="1" applyFill="1" applyBorder="1" applyAlignment="1" applyProtection="1">
      <alignment horizontal="center" vertical="center" wrapText="1"/>
    </xf>
    <xf numFmtId="0" fontId="30" fillId="5" borderId="70" xfId="0" applyFont="1" applyFill="1" applyBorder="1" applyAlignment="1" applyProtection="1">
      <alignment horizontal="center" vertical="center" wrapText="1"/>
    </xf>
    <xf numFmtId="0" fontId="7" fillId="0" borderId="52" xfId="0" applyFont="1" applyBorder="1" applyProtection="1"/>
    <xf numFmtId="0" fontId="7" fillId="0" borderId="25" xfId="0" applyFont="1" applyBorder="1" applyProtection="1"/>
    <xf numFmtId="0" fontId="7" fillId="0" borderId="67" xfId="0" applyFont="1" applyBorder="1" applyProtection="1"/>
    <xf numFmtId="0" fontId="24" fillId="0" borderId="65" xfId="0" applyFont="1" applyBorder="1" applyAlignment="1" applyProtection="1">
      <alignment horizontal="left" vertical="center"/>
    </xf>
    <xf numFmtId="44" fontId="24" fillId="0" borderId="35" xfId="0" applyNumberFormat="1" applyFont="1" applyBorder="1" applyAlignment="1" applyProtection="1">
      <alignment vertical="center"/>
    </xf>
    <xf numFmtId="44" fontId="24" fillId="9" borderId="35" xfId="0" applyNumberFormat="1" applyFont="1" applyFill="1" applyBorder="1" applyAlignment="1" applyProtection="1">
      <alignment vertical="center"/>
    </xf>
    <xf numFmtId="44" fontId="31" fillId="5" borderId="66" xfId="0" applyNumberFormat="1" applyFont="1" applyFill="1" applyBorder="1" applyAlignment="1" applyProtection="1">
      <alignment vertical="center"/>
    </xf>
    <xf numFmtId="0" fontId="24" fillId="0" borderId="23" xfId="0" applyFont="1" applyBorder="1" applyAlignment="1" applyProtection="1">
      <alignment horizontal="left" vertical="center"/>
    </xf>
    <xf numFmtId="44" fontId="24" fillId="0" borderId="2" xfId="0" applyNumberFormat="1" applyFont="1" applyBorder="1" applyAlignment="1" applyProtection="1">
      <alignment vertical="center"/>
    </xf>
    <xf numFmtId="44" fontId="24" fillId="9" borderId="2" xfId="0" applyNumberFormat="1" applyFont="1" applyFill="1" applyBorder="1" applyAlignment="1" applyProtection="1">
      <alignment vertical="center"/>
    </xf>
    <xf numFmtId="44" fontId="31" fillId="5" borderId="29" xfId="0" applyNumberFormat="1" applyFont="1" applyFill="1" applyBorder="1" applyAlignment="1" applyProtection="1">
      <alignment vertical="center"/>
    </xf>
    <xf numFmtId="44" fontId="24" fillId="0" borderId="2" xfId="0" applyNumberFormat="1" applyFont="1" applyFill="1" applyBorder="1" applyAlignment="1" applyProtection="1">
      <alignment vertical="center"/>
    </xf>
    <xf numFmtId="44" fontId="33" fillId="0" borderId="2" xfId="0" applyNumberFormat="1" applyFont="1" applyBorder="1" applyAlignment="1" applyProtection="1">
      <alignment vertical="center"/>
    </xf>
    <xf numFmtId="44" fontId="33" fillId="9" borderId="2" xfId="0" applyNumberFormat="1" applyFont="1" applyFill="1" applyBorder="1" applyAlignment="1" applyProtection="1">
      <alignment vertical="center"/>
    </xf>
    <xf numFmtId="0" fontId="24" fillId="0" borderId="32" xfId="0" applyFont="1" applyBorder="1" applyAlignment="1" applyProtection="1">
      <alignment horizontal="left" vertical="center"/>
    </xf>
    <xf numFmtId="44" fontId="24" fillId="0" borderId="33" xfId="0" applyNumberFormat="1" applyFont="1" applyBorder="1" applyAlignment="1" applyProtection="1">
      <alignment vertical="center"/>
    </xf>
    <xf numFmtId="44" fontId="24" fillId="9" borderId="33" xfId="0" applyNumberFormat="1" applyFont="1" applyFill="1" applyBorder="1" applyAlignment="1" applyProtection="1">
      <alignment vertical="center"/>
    </xf>
    <xf numFmtId="44" fontId="31" fillId="5" borderId="34" xfId="0" applyNumberFormat="1" applyFont="1" applyFill="1" applyBorder="1" applyAlignment="1" applyProtection="1">
      <alignment vertical="center"/>
    </xf>
    <xf numFmtId="0" fontId="35" fillId="8" borderId="69" xfId="0" applyFont="1" applyFill="1" applyBorder="1" applyAlignment="1" applyProtection="1">
      <alignment horizontal="left" vertical="center"/>
    </xf>
    <xf numFmtId="44" fontId="36" fillId="8" borderId="69" xfId="0" applyNumberFormat="1" applyFont="1" applyFill="1" applyBorder="1" applyAlignment="1" applyProtection="1">
      <alignment vertical="center"/>
    </xf>
    <xf numFmtId="44" fontId="37" fillId="6" borderId="70" xfId="0" applyNumberFormat="1" applyFont="1" applyFill="1" applyBorder="1" applyAlignment="1" applyProtection="1">
      <alignment vertical="center"/>
    </xf>
    <xf numFmtId="0" fontId="22" fillId="0" borderId="17" xfId="0" applyFont="1" applyBorder="1" applyProtection="1"/>
    <xf numFmtId="0" fontId="22" fillId="0" borderId="1" xfId="0" applyFont="1" applyBorder="1" applyProtection="1"/>
    <xf numFmtId="0" fontId="22" fillId="0" borderId="18" xfId="0" applyFont="1" applyBorder="1" applyProtection="1"/>
    <xf numFmtId="0" fontId="34" fillId="8" borderId="68" xfId="0" applyFont="1" applyFill="1" applyBorder="1" applyAlignment="1" applyProtection="1">
      <alignment horizontal="left" vertical="center"/>
    </xf>
    <xf numFmtId="0" fontId="24" fillId="0" borderId="5" xfId="0" applyFont="1" applyBorder="1" applyAlignment="1" applyProtection="1">
      <alignment horizontal="center" vertical="center"/>
    </xf>
    <xf numFmtId="0" fontId="32" fillId="0" borderId="2" xfId="0" applyFont="1" applyBorder="1" applyAlignment="1" applyProtection="1">
      <alignment horizontal="center" vertical="center"/>
      <protection locked="0"/>
    </xf>
    <xf numFmtId="0" fontId="24" fillId="0" borderId="2" xfId="0" applyFont="1" applyBorder="1" applyAlignment="1" applyProtection="1">
      <alignment horizontal="center" vertical="center"/>
    </xf>
    <xf numFmtId="0" fontId="24" fillId="0" borderId="33" xfId="0" applyFont="1" applyBorder="1" applyAlignment="1" applyProtection="1">
      <alignment horizontal="center" vertical="center"/>
    </xf>
    <xf numFmtId="0" fontId="7" fillId="0" borderId="60" xfId="0" applyFont="1" applyBorder="1" applyProtection="1"/>
    <xf numFmtId="0" fontId="7" fillId="0" borderId="61" xfId="0" applyFont="1" applyBorder="1" applyProtection="1"/>
    <xf numFmtId="0" fontId="7" fillId="0" borderId="62" xfId="0" applyFont="1" applyBorder="1" applyProtection="1"/>
    <xf numFmtId="0" fontId="12" fillId="0" borderId="23" xfId="0" applyFont="1" applyBorder="1" applyAlignment="1" applyProtection="1">
      <alignment horizontal="left" wrapText="1"/>
    </xf>
    <xf numFmtId="0" fontId="12" fillId="0" borderId="2" xfId="0" applyFont="1" applyBorder="1" applyAlignment="1" applyProtection="1">
      <alignment horizontal="left" wrapText="1"/>
    </xf>
    <xf numFmtId="0" fontId="12" fillId="0" borderId="29" xfId="0" applyFont="1" applyBorder="1" applyAlignment="1" applyProtection="1">
      <alignment horizontal="left" wrapText="1"/>
    </xf>
    <xf numFmtId="0" fontId="18" fillId="0" borderId="60" xfId="0" applyFont="1" applyBorder="1" applyAlignment="1" applyProtection="1">
      <alignment horizontal="left" wrapText="1"/>
    </xf>
    <xf numFmtId="0" fontId="18" fillId="0" borderId="61" xfId="0" applyFont="1" applyBorder="1" applyAlignment="1" applyProtection="1">
      <alignment horizontal="left" wrapText="1"/>
    </xf>
    <xf numFmtId="0" fontId="18" fillId="0" borderId="62" xfId="0" applyFont="1" applyBorder="1" applyAlignment="1" applyProtection="1">
      <alignment horizontal="left" wrapText="1"/>
    </xf>
    <xf numFmtId="0" fontId="12" fillId="0" borderId="24" xfId="0" applyFont="1" applyBorder="1" applyAlignment="1" applyProtection="1">
      <alignment horizontal="left" wrapText="1"/>
    </xf>
    <xf numFmtId="0" fontId="12" fillId="0" borderId="30" xfId="0" applyFont="1" applyBorder="1" applyAlignment="1" applyProtection="1">
      <alignment horizontal="left" wrapText="1"/>
    </xf>
    <xf numFmtId="0" fontId="12" fillId="0" borderId="31" xfId="0" applyFont="1" applyBorder="1" applyAlignment="1" applyProtection="1">
      <alignment horizontal="left" wrapText="1"/>
    </xf>
    <xf numFmtId="0" fontId="38" fillId="0" borderId="26" xfId="0" applyFont="1" applyBorder="1" applyAlignment="1" applyProtection="1">
      <alignment horizontal="left" vertical="center"/>
    </xf>
    <xf numFmtId="0" fontId="38" fillId="0" borderId="27" xfId="0" applyFont="1" applyBorder="1" applyAlignment="1" applyProtection="1">
      <alignment horizontal="left" vertical="center"/>
    </xf>
    <xf numFmtId="0" fontId="38" fillId="0" borderId="28" xfId="0" applyFont="1" applyBorder="1" applyAlignment="1" applyProtection="1">
      <alignment horizontal="left" vertical="center"/>
    </xf>
    <xf numFmtId="0" fontId="20" fillId="0" borderId="24" xfId="0" applyFont="1" applyBorder="1" applyAlignment="1" applyProtection="1">
      <alignment horizontal="left" wrapText="1"/>
    </xf>
    <xf numFmtId="0" fontId="22" fillId="0" borderId="30" xfId="0" applyFont="1" applyBorder="1" applyAlignment="1" applyProtection="1">
      <alignment horizontal="left" wrapText="1"/>
    </xf>
    <xf numFmtId="0" fontId="22" fillId="0" borderId="31" xfId="0" applyFont="1" applyBorder="1" applyAlignment="1" applyProtection="1">
      <alignment horizontal="left" wrapText="1"/>
    </xf>
    <xf numFmtId="0" fontId="20" fillId="0" borderId="21" xfId="0" applyFont="1" applyBorder="1" applyAlignment="1" applyProtection="1">
      <alignment horizontal="left" wrapText="1"/>
    </xf>
    <xf numFmtId="0" fontId="20" fillId="0" borderId="9" xfId="0" applyFont="1" applyBorder="1" applyAlignment="1" applyProtection="1">
      <alignment horizontal="left" wrapText="1"/>
    </xf>
    <xf numFmtId="0" fontId="20" fillId="0" borderId="22" xfId="0" applyFont="1" applyBorder="1" applyAlignment="1" applyProtection="1">
      <alignment horizontal="left" wrapText="1"/>
    </xf>
    <xf numFmtId="0" fontId="39" fillId="0" borderId="24" xfId="0" applyFont="1" applyBorder="1" applyAlignment="1" applyProtection="1">
      <alignment horizontal="left" vertical="center" wrapText="1"/>
    </xf>
    <xf numFmtId="0" fontId="39" fillId="0" borderId="30" xfId="0" applyFont="1" applyBorder="1" applyAlignment="1" applyProtection="1">
      <alignment horizontal="left" vertical="center" wrapText="1"/>
    </xf>
    <xf numFmtId="0" fontId="39" fillId="0" borderId="31" xfId="0" applyFont="1" applyBorder="1" applyAlignment="1" applyProtection="1">
      <alignment horizontal="left" vertical="center" wrapText="1"/>
    </xf>
    <xf numFmtId="0" fontId="28" fillId="7" borderId="12" xfId="0" applyFont="1" applyFill="1" applyBorder="1" applyAlignment="1" applyProtection="1">
      <alignment horizontal="center" vertical="center"/>
    </xf>
    <xf numFmtId="0" fontId="28" fillId="7" borderId="13" xfId="0" applyFont="1" applyFill="1" applyBorder="1" applyAlignment="1" applyProtection="1">
      <alignment horizontal="center" vertical="center"/>
    </xf>
    <xf numFmtId="0" fontId="28" fillId="7" borderId="14" xfId="0" applyFont="1" applyFill="1" applyBorder="1" applyAlignment="1" applyProtection="1">
      <alignment horizontal="center" vertical="center"/>
    </xf>
    <xf numFmtId="0" fontId="28" fillId="7" borderId="15" xfId="0" applyFont="1" applyFill="1" applyBorder="1" applyAlignment="1" applyProtection="1">
      <alignment horizontal="center" vertical="center"/>
    </xf>
    <xf numFmtId="0" fontId="28" fillId="7" borderId="6" xfId="0" applyFont="1" applyFill="1" applyBorder="1" applyAlignment="1" applyProtection="1">
      <alignment horizontal="center" vertical="center"/>
    </xf>
    <xf numFmtId="0" fontId="28" fillId="7" borderId="16" xfId="0" applyFont="1" applyFill="1" applyBorder="1" applyAlignment="1" applyProtection="1">
      <alignment horizontal="center" vertical="center"/>
    </xf>
    <xf numFmtId="0" fontId="27" fillId="0" borderId="19"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0" fontId="24" fillId="0" borderId="17" xfId="0" applyFont="1" applyBorder="1" applyAlignment="1" applyProtection="1">
      <alignment horizontal="left" vertical="center" wrapText="1"/>
    </xf>
    <xf numFmtId="0" fontId="24" fillId="0" borderId="1" xfId="0" applyFont="1" applyBorder="1" applyAlignment="1" applyProtection="1">
      <alignment horizontal="left" vertical="center" wrapText="1"/>
    </xf>
    <xf numFmtId="0" fontId="24" fillId="0" borderId="18" xfId="0" applyFont="1" applyBorder="1" applyAlignment="1" applyProtection="1">
      <alignment horizontal="left" vertical="center" wrapText="1"/>
    </xf>
    <xf numFmtId="0" fontId="27" fillId="0" borderId="12" xfId="0" applyFont="1" applyBorder="1" applyAlignment="1" applyProtection="1">
      <alignment horizontal="center" vertical="center"/>
    </xf>
    <xf numFmtId="0" fontId="27" fillId="0" borderId="13" xfId="0" applyFont="1" applyBorder="1" applyAlignment="1" applyProtection="1">
      <alignment horizontal="center" vertical="center"/>
    </xf>
    <xf numFmtId="0" fontId="27" fillId="0" borderId="14" xfId="0" applyFont="1" applyBorder="1" applyAlignment="1" applyProtection="1">
      <alignment horizontal="center" vertical="center"/>
    </xf>
    <xf numFmtId="0" fontId="20" fillId="0" borderId="65" xfId="0" applyFont="1" applyBorder="1" applyAlignment="1" applyProtection="1">
      <alignment horizontal="left" wrapText="1"/>
    </xf>
    <xf numFmtId="0" fontId="22" fillId="0" borderId="35" xfId="0" applyFont="1" applyBorder="1" applyAlignment="1" applyProtection="1">
      <alignment horizontal="left" wrapText="1"/>
    </xf>
    <xf numFmtId="0" fontId="22" fillId="0" borderId="66" xfId="0" applyFont="1" applyBorder="1" applyAlignment="1" applyProtection="1">
      <alignment horizontal="left" wrapText="1"/>
    </xf>
    <xf numFmtId="0" fontId="20" fillId="0" borderId="23" xfId="0" applyFont="1" applyBorder="1" applyAlignment="1" applyProtection="1">
      <alignment horizontal="left" wrapText="1"/>
    </xf>
    <xf numFmtId="0" fontId="22" fillId="0" borderId="2" xfId="0" applyFont="1" applyBorder="1" applyAlignment="1" applyProtection="1">
      <alignment horizontal="left" wrapText="1"/>
    </xf>
    <xf numFmtId="0" fontId="22" fillId="0" borderId="29" xfId="0" applyFont="1" applyBorder="1" applyAlignment="1" applyProtection="1">
      <alignment horizontal="left" wrapText="1"/>
    </xf>
    <xf numFmtId="0" fontId="42" fillId="9" borderId="12" xfId="0" applyFont="1" applyFill="1" applyBorder="1" applyAlignment="1" applyProtection="1">
      <alignment horizontal="center" vertical="center" wrapText="1"/>
    </xf>
    <xf numFmtId="0" fontId="42" fillId="9" borderId="17" xfId="0" applyFont="1" applyFill="1" applyBorder="1" applyAlignment="1" applyProtection="1">
      <alignment horizontal="center" vertical="center" wrapText="1"/>
    </xf>
    <xf numFmtId="0" fontId="42" fillId="9" borderId="52" xfId="0" applyFont="1" applyFill="1" applyBorder="1" applyAlignment="1" applyProtection="1">
      <alignment horizontal="center" vertical="center" wrapText="1"/>
    </xf>
    <xf numFmtId="44" fontId="29" fillId="9" borderId="71" xfId="2" applyNumberFormat="1" applyFont="1" applyFill="1" applyBorder="1" applyAlignment="1" applyProtection="1">
      <alignment horizontal="center" vertical="center" wrapText="1"/>
      <protection locked="0"/>
    </xf>
    <xf numFmtId="44" fontId="29" fillId="9" borderId="72" xfId="2" applyNumberFormat="1" applyFont="1" applyFill="1" applyBorder="1" applyAlignment="1" applyProtection="1">
      <alignment horizontal="center" vertical="center" wrapText="1"/>
      <protection locked="0"/>
    </xf>
    <xf numFmtId="44" fontId="29" fillId="9" borderId="73" xfId="2" applyNumberFormat="1" applyFont="1" applyFill="1" applyBorder="1" applyAlignment="1" applyProtection="1">
      <alignment horizontal="center" vertical="center" wrapText="1"/>
      <protection locked="0"/>
    </xf>
    <xf numFmtId="0" fontId="14" fillId="0" borderId="25" xfId="0" applyFont="1" applyBorder="1" applyAlignment="1">
      <alignment horizontal="center"/>
    </xf>
    <xf numFmtId="0" fontId="6" fillId="0" borderId="43"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46"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6" xfId="0" applyFont="1" applyBorder="1" applyAlignment="1">
      <alignment horizontal="center" vertical="center" wrapText="1"/>
    </xf>
    <xf numFmtId="0" fontId="14" fillId="0" borderId="1" xfId="0" applyFont="1" applyBorder="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44" fontId="0" fillId="0" borderId="0" xfId="0" applyNumberFormat="1" applyFont="1" applyAlignment="1">
      <alignment horizontal="center" vertical="center" wrapText="1"/>
    </xf>
    <xf numFmtId="0" fontId="0" fillId="0" borderId="0" xfId="0" applyFont="1" applyAlignment="1">
      <alignment horizontal="center" vertical="center" wrapText="1"/>
    </xf>
  </cellXfs>
  <cellStyles count="3">
    <cellStyle name="Accent4" xfId="2" builtinId="41"/>
    <cellStyle name="Currency" xfId="1" builtinId="4"/>
    <cellStyle name="Normal" xfId="0" builtinId="0"/>
  </cellStyles>
  <dxfs count="62">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style="thin">
          <color indexed="64"/>
        </right>
        <top style="medium">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Helper-style" pivot="0" count="3" xr9:uid="{00000000-0011-0000-FFFF-FFFF00000000}">
      <tableStyleElement type="headerRow" dxfId="61"/>
      <tableStyleElement type="firstRowStripe" dxfId="60"/>
      <tableStyleElement type="secondRowStripe" dxfId="59"/>
    </tableStyle>
  </tableStyles>
  <colors>
    <mruColors>
      <color rgb="FFBA0C2F"/>
      <color rgb="FFE6E7E8"/>
      <color rgb="FF79242F"/>
      <color rgb="FF54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3658268963410453"/>
          <c:y val="0.18042275965504312"/>
          <c:w val="0.84239250378738273"/>
          <c:h val="0.80291010498687665"/>
        </c:manualLayout>
      </c:layout>
      <c:pie3DChart>
        <c:varyColors val="1"/>
        <c:ser>
          <c:idx val="0"/>
          <c:order val="0"/>
          <c:spPr>
            <a:ln w="28575">
              <a:solidFill>
                <a:sysClr val="windowText" lastClr="000000"/>
              </a:solidFill>
            </a:ln>
          </c:spPr>
          <c:dPt>
            <c:idx val="0"/>
            <c:bubble3D val="0"/>
            <c:spPr>
              <a:solidFill>
                <a:srgbClr val="BA0C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1-3C40-407E-BCA1-3A9952EA0AEB}"/>
              </c:ext>
            </c:extLst>
          </c:dPt>
          <c:dPt>
            <c:idx val="1"/>
            <c:bubble3D val="0"/>
            <c:spPr>
              <a:solidFill>
                <a:srgbClr val="54585A"/>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3-3C40-407E-BCA1-3A9952EA0AEB}"/>
              </c:ext>
            </c:extLst>
          </c:dPt>
          <c:dPt>
            <c:idx val="2"/>
            <c:bubble3D val="0"/>
            <c:spPr>
              <a:solidFill>
                <a:schemeClr val="accent3"/>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5-3C40-407E-BCA1-3A9952EA0AEB}"/>
              </c:ext>
            </c:extLst>
          </c:dPt>
          <c:dPt>
            <c:idx val="3"/>
            <c:bubble3D val="0"/>
            <c:spPr>
              <a:solidFill>
                <a:schemeClr val="accent4"/>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7-3C40-407E-BCA1-3A9952EA0AEB}"/>
              </c:ext>
            </c:extLst>
          </c:dPt>
          <c:dPt>
            <c:idx val="4"/>
            <c:bubble3D val="0"/>
            <c:spPr>
              <a:solidFill>
                <a:schemeClr val="accent5"/>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9-3C40-407E-BCA1-3A9952EA0AEB}"/>
              </c:ext>
            </c:extLst>
          </c:dPt>
          <c:dPt>
            <c:idx val="5"/>
            <c:bubble3D val="0"/>
            <c:spPr>
              <a:solidFill>
                <a:schemeClr val="accent6"/>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B-3C40-407E-BCA1-3A9952EA0AEB}"/>
              </c:ext>
            </c:extLst>
          </c:dPt>
          <c:dPt>
            <c:idx val="6"/>
            <c:bubble3D val="0"/>
            <c:spPr>
              <a:solidFill>
                <a:schemeClr val="accent1">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D-3C40-407E-BCA1-3A9952EA0AEB}"/>
              </c:ext>
            </c:extLst>
          </c:dPt>
          <c:dPt>
            <c:idx val="7"/>
            <c:bubble3D val="0"/>
            <c:spPr>
              <a:solidFill>
                <a:schemeClr val="accent2">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F-3C40-407E-BCA1-3A9952EA0AEB}"/>
              </c:ext>
            </c:extLst>
          </c:dPt>
          <c:dPt>
            <c:idx val="8"/>
            <c:bubble3D val="0"/>
            <c:spPr>
              <a:solidFill>
                <a:srgbClr val="7924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1-3C40-407E-BCA1-3A9952EA0AEB}"/>
              </c:ext>
            </c:extLst>
          </c:dPt>
          <c:dPt>
            <c:idx val="9"/>
            <c:bubble3D val="0"/>
            <c:spPr>
              <a:solidFill>
                <a:srgbClr val="E6E7E8"/>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3-3C40-407E-BCA1-3A9952EA0AEB}"/>
              </c:ext>
            </c:extLst>
          </c:dPt>
          <c:dPt>
            <c:idx val="10"/>
            <c:bubble3D val="0"/>
            <c:spPr>
              <a:solidFill>
                <a:schemeClr val="accent5">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5-3C40-407E-BCA1-3A9952EA0AEB}"/>
              </c:ext>
            </c:extLst>
          </c:dPt>
          <c:dPt>
            <c:idx val="11"/>
            <c:bubble3D val="0"/>
            <c:spPr>
              <a:solidFill>
                <a:schemeClr val="accent6">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7-3C40-407E-BCA1-3A9952EA0AEB}"/>
              </c:ext>
            </c:extLst>
          </c:dPt>
          <c:dLbls>
            <c:dLbl>
              <c:idx val="0"/>
              <c:layout>
                <c:manualLayout>
                  <c:x val="5.2655282697738795E-2"/>
                  <c:y val="-3.2973847019122607E-2"/>
                </c:manualLayout>
              </c:layout>
              <c:tx>
                <c:rich>
                  <a:bodyPr/>
                  <a:lstStyle/>
                  <a:p>
                    <a:r>
                      <a:rPr lang="en-US"/>
                      <a:t>Salary </a:t>
                    </a:r>
                  </a:p>
                  <a:p>
                    <a:fld id="{E7D7C9EE-9143-4630-B9F4-EF7064A943FC}"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C40-407E-BCA1-3A9952EA0AEB}"/>
                </c:ext>
              </c:extLst>
            </c:dLbl>
            <c:dLbl>
              <c:idx val="1"/>
              <c:layout>
                <c:manualLayout>
                  <c:x val="-7.7251887457060742E-2"/>
                  <c:y val="9.9075271841019871E-2"/>
                </c:manualLayout>
              </c:layout>
              <c:tx>
                <c:rich>
                  <a:bodyPr/>
                  <a:lstStyle/>
                  <a:p>
                    <a:r>
                      <a:rPr lang="en-US"/>
                      <a:t>Health &amp; Insurance Benefits </a:t>
                    </a:r>
                  </a:p>
                  <a:p>
                    <a:fld id="{6348F093-9C27-4742-8873-72F8F670FE18}"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C40-407E-BCA1-3A9952EA0AEB}"/>
                </c:ext>
              </c:extLst>
            </c:dLbl>
            <c:dLbl>
              <c:idx val="8"/>
              <c:layout>
                <c:manualLayout>
                  <c:x val="-4.2643808764410811E-2"/>
                  <c:y val="-4.9250562429696297E-2"/>
                </c:manualLayout>
              </c:layout>
              <c:tx>
                <c:rich>
                  <a:bodyPr/>
                  <a:lstStyle/>
                  <a:p>
                    <a:r>
                      <a:rPr lang="en-US"/>
                      <a:t>Retirement</a:t>
                    </a:r>
                  </a:p>
                  <a:p>
                    <a:fld id="{A8D43D6F-127C-4D9C-A870-36A7B9F9AEEE}"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3C40-407E-BCA1-3A9952EA0AEB}"/>
                </c:ext>
              </c:extLst>
            </c:dLbl>
            <c:dLbl>
              <c:idx val="9"/>
              <c:layout>
                <c:manualLayout>
                  <c:x val="0.22584404797501578"/>
                  <c:y val="-3.4348518935133111E-2"/>
                </c:manualLayout>
              </c:layout>
              <c:tx>
                <c:rich>
                  <a:bodyPr/>
                  <a:lstStyle/>
                  <a:p>
                    <a:r>
                      <a:rPr lang="en-US"/>
                      <a:t>Time Off </a:t>
                    </a:r>
                    <a:fld id="{ADA3707E-D4ED-4D91-8483-DCB281A46E7E}"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layout>
                    <c:manualLayout>
                      <c:w val="0.20326522475829761"/>
                      <c:h val="0.1622839332583427"/>
                    </c:manualLayout>
                  </c15:layout>
                  <c15:dlblFieldTable/>
                  <c15:showDataLabelsRange val="0"/>
                </c:ext>
                <c:ext xmlns:c16="http://schemas.microsoft.com/office/drawing/2014/chart" uri="{C3380CC4-5D6E-409C-BE32-E72D297353CC}">
                  <c16:uniqueId val="{00000013-3C40-407E-BCA1-3A9952EA0AEB}"/>
                </c:ext>
              </c:extLst>
            </c:dLbl>
            <c:numFmt formatCode="0%" sourceLinked="0"/>
            <c:spPr>
              <a:no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Sheet2!$H$1:$H$11</c:f>
              <c:numCache>
                <c:formatCode>_("$"* #,##0.00_);_("$"* \(#,##0.00\);_("$"* "-"??_);_(@_)</c:formatCode>
                <c:ptCount val="11"/>
                <c:pt idx="0">
                  <c:v>41600</c:v>
                </c:pt>
                <c:pt idx="1">
                  <c:v>8496.0560960000003</c:v>
                </c:pt>
                <c:pt idx="8">
                  <c:v>2496</c:v>
                </c:pt>
                <c:pt idx="9">
                  <c:v>3520</c:v>
                </c:pt>
              </c:numCache>
            </c:numRef>
          </c:val>
          <c:extLst>
            <c:ext xmlns:c16="http://schemas.microsoft.com/office/drawing/2014/chart" uri="{C3380CC4-5D6E-409C-BE32-E72D297353CC}">
              <c16:uniqueId val="{00000018-3C40-407E-BCA1-3A9952EA0AEB}"/>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6805555555555557"/>
          <c:y val="0.22453703703703703"/>
          <c:w val="0.81388888888888888"/>
          <c:h val="0.77314814814814814"/>
        </c:manualLayout>
      </c:layout>
      <c:pie3DChart>
        <c:varyColors val="1"/>
        <c:ser>
          <c:idx val="0"/>
          <c:order val="0"/>
          <c:dPt>
            <c:idx val="0"/>
            <c:bubble3D val="0"/>
            <c:spPr>
              <a:solidFill>
                <a:srgbClr val="C00000"/>
              </a:solidFill>
              <a:ln w="25400">
                <a:noFill/>
              </a:ln>
              <a:effectLst/>
              <a:sp3d/>
            </c:spPr>
            <c:extLst>
              <c:ext xmlns:c16="http://schemas.microsoft.com/office/drawing/2014/chart" uri="{C3380CC4-5D6E-409C-BE32-E72D297353CC}">
                <c16:uniqueId val="{00000005-696B-4AF9-8AAE-9D84124C5A6D}"/>
              </c:ext>
            </c:extLst>
          </c:dPt>
          <c:dPt>
            <c:idx val="1"/>
            <c:bubble3D val="0"/>
            <c:spPr>
              <a:solidFill>
                <a:srgbClr val="0070C0"/>
              </a:solidFill>
              <a:ln w="25400">
                <a:noFill/>
              </a:ln>
              <a:effectLst/>
              <a:sp3d/>
            </c:spPr>
            <c:extLst>
              <c:ext xmlns:c16="http://schemas.microsoft.com/office/drawing/2014/chart" uri="{C3380CC4-5D6E-409C-BE32-E72D297353CC}">
                <c16:uniqueId val="{00000002-696B-4AF9-8AAE-9D84124C5A6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8525-424A-AC4E-58A92E3DA348}"/>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8525-424A-AC4E-58A92E3DA348}"/>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8525-424A-AC4E-58A92E3DA348}"/>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8525-424A-AC4E-58A92E3DA348}"/>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8525-424A-AC4E-58A92E3DA348}"/>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8525-424A-AC4E-58A92E3DA348}"/>
              </c:ext>
            </c:extLst>
          </c:dPt>
          <c:dPt>
            <c:idx val="8"/>
            <c:bubble3D val="0"/>
            <c:spPr>
              <a:solidFill>
                <a:srgbClr val="FFC000"/>
              </a:solidFill>
              <a:ln w="25400">
                <a:noFill/>
              </a:ln>
              <a:effectLst/>
              <a:sp3d/>
            </c:spPr>
            <c:extLst>
              <c:ext xmlns:c16="http://schemas.microsoft.com/office/drawing/2014/chart" uri="{C3380CC4-5D6E-409C-BE32-E72D297353CC}">
                <c16:uniqueId val="{00000003-696B-4AF9-8AAE-9D84124C5A6D}"/>
              </c:ext>
            </c:extLst>
          </c:dPt>
          <c:dPt>
            <c:idx val="9"/>
            <c:bubble3D val="0"/>
            <c:spPr>
              <a:solidFill>
                <a:schemeClr val="accent6">
                  <a:lumMod val="75000"/>
                </a:schemeClr>
              </a:solidFill>
              <a:ln w="25400">
                <a:noFill/>
              </a:ln>
              <a:effectLst/>
              <a:sp3d/>
            </c:spPr>
            <c:extLst>
              <c:ext xmlns:c16="http://schemas.microsoft.com/office/drawing/2014/chart" uri="{C3380CC4-5D6E-409C-BE32-E72D297353CC}">
                <c16:uniqueId val="{00000004-696B-4AF9-8AAE-9D84124C5A6D}"/>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5-8525-424A-AC4E-58A92E3DA348}"/>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7-8525-424A-AC4E-58A92E3DA348}"/>
              </c:ext>
            </c:extLst>
          </c:dPt>
          <c:dLbls>
            <c:dLbl>
              <c:idx val="0"/>
              <c:tx>
                <c:rich>
                  <a:bodyPr/>
                  <a:lstStyle/>
                  <a:p>
                    <a:r>
                      <a:rPr lang="en-US"/>
                      <a:t>Salary </a:t>
                    </a:r>
                  </a:p>
                  <a:p>
                    <a:fld id="{E7D7C9EE-9143-4630-B9F4-EF7064A943FC}"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696B-4AF9-8AAE-9D84124C5A6D}"/>
                </c:ext>
              </c:extLst>
            </c:dLbl>
            <c:dLbl>
              <c:idx val="1"/>
              <c:tx>
                <c:rich>
                  <a:bodyPr/>
                  <a:lstStyle/>
                  <a:p>
                    <a:r>
                      <a:rPr lang="en-US"/>
                      <a:t>Health &amp; Insurance Benefits </a:t>
                    </a:r>
                  </a:p>
                  <a:p>
                    <a:fld id="{6348F093-9C27-4742-8873-72F8F670FE18}"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696B-4AF9-8AAE-9D84124C5A6D}"/>
                </c:ext>
              </c:extLst>
            </c:dLbl>
            <c:dLbl>
              <c:idx val="8"/>
              <c:tx>
                <c:rich>
                  <a:bodyPr/>
                  <a:lstStyle/>
                  <a:p>
                    <a:r>
                      <a:rPr lang="en-US"/>
                      <a:t>Retirement</a:t>
                    </a:r>
                  </a:p>
                  <a:p>
                    <a:fld id="{A8D43D6F-127C-4D9C-A870-36A7B9F9AEEE}"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696B-4AF9-8AAE-9D84124C5A6D}"/>
                </c:ext>
              </c:extLst>
            </c:dLbl>
            <c:dLbl>
              <c:idx val="9"/>
              <c:tx>
                <c:rich>
                  <a:bodyPr/>
                  <a:lstStyle/>
                  <a:p>
                    <a:r>
                      <a:rPr lang="en-US"/>
                      <a:t>Time Off </a:t>
                    </a:r>
                    <a:fld id="{ADA3707E-D4ED-4D91-8483-DCB281A46E7E}"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696B-4AF9-8AAE-9D84124C5A6D}"/>
                </c:ext>
              </c:extLst>
            </c:dLbl>
            <c:numFmt formatCode="0%" sourceLinked="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Sheet2!$H$1:$H$11</c:f>
              <c:numCache>
                <c:formatCode>_("$"* #,##0.00_);_("$"* \(#,##0.00\);_("$"* "-"??_);_(@_)</c:formatCode>
                <c:ptCount val="11"/>
                <c:pt idx="0">
                  <c:v>41600</c:v>
                </c:pt>
                <c:pt idx="1">
                  <c:v>8496.0560960000003</c:v>
                </c:pt>
                <c:pt idx="8">
                  <c:v>2496</c:v>
                </c:pt>
                <c:pt idx="9">
                  <c:v>3520</c:v>
                </c:pt>
              </c:numCache>
            </c:numRef>
          </c:val>
          <c:extLst>
            <c:ext xmlns:c16="http://schemas.microsoft.com/office/drawing/2014/chart" uri="{C3380CC4-5D6E-409C-BE32-E72D297353CC}">
              <c16:uniqueId val="{00000000-696B-4AF9-8AAE-9D84124C5A6D}"/>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absolute">
    <xdr:from>
      <xdr:col>2</xdr:col>
      <xdr:colOff>19050</xdr:colOff>
      <xdr:row>6</xdr:row>
      <xdr:rowOff>247650</xdr:rowOff>
    </xdr:from>
    <xdr:to>
      <xdr:col>4</xdr:col>
      <xdr:colOff>1476375</xdr:colOff>
      <xdr:row>14</xdr:row>
      <xdr:rowOff>247650</xdr:rowOff>
    </xdr:to>
    <xdr:graphicFrame macro="">
      <xdr:nvGraphicFramePr>
        <xdr:cNvPr id="4" name="Chart 3">
          <a:extLst>
            <a:ext uri="{FF2B5EF4-FFF2-40B4-BE49-F238E27FC236}">
              <a16:creationId xmlns:a16="http://schemas.microsoft.com/office/drawing/2014/main" id="{99760661-5F8A-4E80-A305-5E326195584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457200</xdr:colOff>
      <xdr:row>13</xdr:row>
      <xdr:rowOff>147637</xdr:rowOff>
    </xdr:from>
    <xdr:to>
      <xdr:col>13</xdr:col>
      <xdr:colOff>285750</xdr:colOff>
      <xdr:row>28</xdr:row>
      <xdr:rowOff>33337</xdr:rowOff>
    </xdr:to>
    <xdr:graphicFrame macro="">
      <xdr:nvGraphicFramePr>
        <xdr:cNvPr id="2" name="Chart 1">
          <a:extLst>
            <a:ext uri="{FF2B5EF4-FFF2-40B4-BE49-F238E27FC236}">
              <a16:creationId xmlns:a16="http://schemas.microsoft.com/office/drawing/2014/main" id="{185A71B0-C07D-4234-9832-275EBDCC6B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CC450-88EF-4F59-A3D4-2E6D4897E736}" name="Table3" displayName="Table3" ref="H3:J7" totalsRowShown="0" headerRowDxfId="58" headerRowBorderDxfId="57" tableBorderDxfId="56">
  <autoFilter ref="H3:J7" xr:uid="{31FCC450-88EF-4F59-A3D4-2E6D4897E736}"/>
  <tableColumns count="3">
    <tableColumn id="1" xr3:uid="{6B37DA10-C90C-481D-9FCA-AD88490C8EE5}" name="HSA Option "/>
    <tableColumn id="2" xr3:uid="{194219C2-F563-4B24-8435-885313BB616A}" name="Employee Pays"/>
    <tableColumn id="3" xr3:uid="{FCE58637-B39F-416B-BF3E-20B23FBDB466}" name="Employer (BSU) Pays"/>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0E5BFC-8A51-4D0F-82E0-D46B92664022}" name="Table4" displayName="Table4" ref="B3:F16" totalsRowShown="0" headerRowDxfId="55" headerRowBorderDxfId="54" tableBorderDxfId="53">
  <autoFilter ref="B3:F16" xr:uid="{7E0E5BFC-8A51-4D0F-82E0-D46B92664022}"/>
  <tableColumns count="5">
    <tableColumn id="1" xr3:uid="{15368870-FDA5-40C9-850A-940764F1F77B}" name="Health Plan Tier" dataDxfId="52"/>
    <tableColumn id="2" xr3:uid="{69C6154A-FF2E-4B2C-B1E6-1E6F88152CEB}" name="Employee Pays" dataDxfId="51" dataCellStyle="Currency"/>
    <tableColumn id="3" xr3:uid="{6ADAEB47-9913-44C1-974A-2370ADBD5D86}" name="Employee Pays Annually" dataDxfId="50" dataCellStyle="Currency">
      <calculatedColumnFormula>C4*18</calculatedColumnFormula>
    </tableColumn>
    <tableColumn id="4" xr3:uid="{0C558BD2-F82C-43D3-9313-86A7DAAD0D24}" name="Employer (BSU) Pays" dataDxfId="49" dataCellStyle="Currency"/>
    <tableColumn id="5" xr3:uid="{51178777-495D-4EED-B44E-8B3332C4233A}" name="Employer (BSU) Pays Annually" dataDxfId="48" dataCellStyle="Currency">
      <calculatedColumnFormula>E4*18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276EEA-6F7F-4166-BED7-1F275DA55750}" name="Table5" displayName="Table5" ref="B18:F31" totalsRowShown="0" headerRowDxfId="47" headerRowBorderDxfId="46" tableBorderDxfId="45">
  <autoFilter ref="B18:F31" xr:uid="{F9276EEA-6F7F-4166-BED7-1F275DA55750}"/>
  <tableColumns count="5">
    <tableColumn id="1" xr3:uid="{7EBE8880-A1E8-45C5-96AF-65E7B28E1941}" name="Health Plan Tier" dataDxfId="44"/>
    <tableColumn id="2" xr3:uid="{4AAAD637-571B-4C2A-B80F-969F5E630450}" name="Employee Pays" dataDxfId="43" dataCellStyle="Currency"/>
    <tableColumn id="3" xr3:uid="{F1E5D142-B121-4730-B7A6-0B53C1A7E18D}" name="Employee Pays Annually" dataDxfId="42" dataCellStyle="Currency">
      <calculatedColumnFormula>C19*26</calculatedColumnFormula>
    </tableColumn>
    <tableColumn id="4" xr3:uid="{03F653C9-0C18-4071-A282-D015031D699D}" name="Employer (BSU) Pays" dataDxfId="41" dataCellStyle="Currency"/>
    <tableColumn id="5" xr3:uid="{72E2859C-EE32-4CA9-AF75-E3C1DFAA0CCB}" name="Employer (BSU) Pays Annually" dataDxfId="40" dataCellStyle="Currency">
      <calculatedColumnFormula>E19*18</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5ED461-584E-4294-B1B8-864FA664C15D}" name="Table6" displayName="Table6" ref="M3:Q7" totalsRowShown="0" headerRowDxfId="39" headerRowBorderDxfId="38" tableBorderDxfId="37">
  <autoFilter ref="M3:Q7" xr:uid="{C15ED461-584E-4294-B1B8-864FA664C15D}"/>
  <tableColumns count="5">
    <tableColumn id="1" xr3:uid="{76DE2DA2-B789-4E97-91AE-C479D5C7FDD0}" name="Dental Plan " dataDxfId="36"/>
    <tableColumn id="2" xr3:uid="{AEDEBCD1-B966-4F3F-ACF7-AC50DD02EA45}" name="Employee Pays" dataDxfId="35"/>
    <tableColumn id="3" xr3:uid="{126699F8-7A35-4D1E-A6B5-9FFD270DCF47}" name="Employee Pays Annually" dataDxfId="34" dataCellStyle="Currency">
      <calculatedColumnFormula>N4*18</calculatedColumnFormula>
    </tableColumn>
    <tableColumn id="4" xr3:uid="{F00C21FB-19F2-4D2D-86B5-28010618F53B}" name="Employer (BSU) Pays" dataDxfId="33" dataCellStyle="Currency"/>
    <tableColumn id="5" xr3:uid="{295AC94E-FB46-4340-91FE-D8C951719A04}" name="Employer (BSU) Pays Annually" dataDxfId="32" dataCellStyle="Currency">
      <calculatedColumnFormula>P4*18</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752419-D733-4249-86B9-18A2439FE4E0}" name="Table7" displayName="Table7" ref="M9:Q13" totalsRowShown="0" headerRowDxfId="31" headerRowBorderDxfId="30" tableBorderDxfId="29">
  <autoFilter ref="M9:Q13" xr:uid="{80752419-D733-4249-86B9-18A2439FE4E0}"/>
  <tableColumns count="5">
    <tableColumn id="1" xr3:uid="{197A5C38-2613-4EFC-AB49-A0A4D71EA134}" name="Dental Plan " dataDxfId="28"/>
    <tableColumn id="2" xr3:uid="{6563B166-A1C9-4214-AD37-87C6D720B055}" name="Employee Pays"/>
    <tableColumn id="3" xr3:uid="{4B93B153-6212-4A22-9814-FDB46A21C587}" name="Employee Pays Annually" dataDxfId="27" dataCellStyle="Currency">
      <calculatedColumnFormula>N10*26</calculatedColumnFormula>
    </tableColumn>
    <tableColumn id="4" xr3:uid="{E46D3501-736B-4E1B-9070-0EEFD5FB6F79}" name="Employer (BSU) Pays" dataDxfId="26" dataCellStyle="Currency"/>
    <tableColumn id="5" xr3:uid="{385E83FF-C3E7-4CA0-892F-99EBE38C9F88}" name="Employer (BSU) Pays Annually" dataDxfId="25" dataCellStyle="Currency">
      <calculatedColumnFormula>P10*26</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82D589-D024-406B-9E93-EE4EEE63BA68}" name="Table8" displayName="Table8" ref="T3:X11" totalsRowShown="0" headerRowDxfId="24" headerRowBorderDxfId="23" tableBorderDxfId="22">
  <autoFilter ref="T3:X11" xr:uid="{E382D589-D024-406B-9E93-EE4EEE63BA68}"/>
  <tableColumns count="5">
    <tableColumn id="1" xr3:uid="{A27D84FC-5B71-49DC-A763-29F216EBB43A}" name="Vision Plan Tier" dataDxfId="21"/>
    <tableColumn id="2" xr3:uid="{68C929B0-917C-4D67-AEEF-99B39568F59F}" name="Employee Pays" dataDxfId="20" dataCellStyle="Currency"/>
    <tableColumn id="3" xr3:uid="{B479C0A2-422D-48D4-9DF7-77B65FB8AC7A}" name="Employee Pays Annually" dataDxfId="19" dataCellStyle="Currency">
      <calculatedColumnFormula>U4*18</calculatedColumnFormula>
    </tableColumn>
    <tableColumn id="4" xr3:uid="{F7ACB191-5DF6-4C85-A7E3-64DD6111E7D5}" name="Employer (BSU) Pays" dataDxfId="18" dataCellStyle="Currency"/>
    <tableColumn id="5" xr3:uid="{B57E561D-4067-4F9B-A4D2-97833C1EA4AF}" name="Employer (BSU) Pays Annually" dataDxfId="17" dataCellStyle="Currency">
      <calculatedColumnFormula>W4*18</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0E5BE3-0B73-4454-BA41-69AE18D0BEE1}" name="Table9" displayName="Table9" ref="T13:X22" totalsRowShown="0" headerRowDxfId="16" headerRowBorderDxfId="15" tableBorderDxfId="14">
  <autoFilter ref="T13:X22" xr:uid="{CA0E5BE3-0B73-4454-BA41-69AE18D0BEE1}"/>
  <tableColumns count="5">
    <tableColumn id="1" xr3:uid="{0447142B-E287-4FBE-8B9F-608F352473FF}" name="Vision Plan Tier" dataDxfId="13"/>
    <tableColumn id="2" xr3:uid="{0BB0081C-2C59-4696-8DD6-7F42DB114514}" name="Employee Pays" dataDxfId="12" dataCellStyle="Currency"/>
    <tableColumn id="3" xr3:uid="{3922735D-9B7E-4A3C-9B55-0CA26BAB5F95}" name="Employee Pays Annually" dataDxfId="11" dataCellStyle="Currency">
      <calculatedColumnFormula>U14*26</calculatedColumnFormula>
    </tableColumn>
    <tableColumn id="4" xr3:uid="{BE3CEDE2-E64F-4239-B966-070036C25EEA}" name="Employer (BSU) Pays" dataDxfId="10" dataCellStyle="Currency"/>
    <tableColumn id="5" xr3:uid="{1324D61D-EB11-403D-B46A-AC06B4C63486}" name="Employer (BSU) Pays Annually" dataDxfId="9" dataCellStyle="Currency">
      <calculatedColumnFormula>W14*18</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102A6D-B19B-44D5-99FD-184CE60C0AF3}" name="Table10" displayName="Table10" ref="Z3:AD4" totalsRowShown="0" headerRowDxfId="8" dataDxfId="6" headerRowBorderDxfId="7" tableBorderDxfId="5">
  <autoFilter ref="Z3:AD4" xr:uid="{97102A6D-B19B-44D5-99FD-184CE60C0AF3}"/>
  <tableColumns count="5">
    <tableColumn id="1" xr3:uid="{C4004D92-06D1-40A9-887F-8CD1D912B48B}" name="Option" dataDxfId="4"/>
    <tableColumn id="2" xr3:uid="{EB298697-C12B-4A9C-BE5A-6424BBECB14D}" name="Employee Pays" dataDxfId="3"/>
    <tableColumn id="3" xr3:uid="{7AC9AA9E-300B-43DB-9581-2F8FE3DCD0DD}" name="Employee Pays Annually" dataDxfId="2"/>
    <tableColumn id="4" xr3:uid="{5DD05BEC-2294-42AE-A9BF-321BD59A9559}" name="Employer (BSU) Pays" dataDxfId="1"/>
    <tableColumn id="5" xr3:uid="{341FFFF8-FA8A-456D-9E17-54B5648C82F4}" name="Employer (BSU) Pays Annually" dataDxfId="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AL38">
  <tableColumns count="37">
    <tableColumn id="1" xr3:uid="{00000000-0010-0000-0000-000001000000}" name="Start Date"/>
    <tableColumn id="2" xr3:uid="{00000000-0010-0000-0000-000002000000}" name="1/1/2023"/>
    <tableColumn id="3" xr3:uid="{00000000-0010-0000-0000-000003000000}" name="2/1/2023"/>
    <tableColumn id="4" xr3:uid="{00000000-0010-0000-0000-000004000000}" name="3/1/2023"/>
    <tableColumn id="5" xr3:uid="{00000000-0010-0000-0000-000005000000}" name="4/1/2023"/>
    <tableColumn id="6" xr3:uid="{00000000-0010-0000-0000-000006000000}" name="5/1/2023"/>
    <tableColumn id="7" xr3:uid="{00000000-0010-0000-0000-000007000000}" name="6/1/2023"/>
    <tableColumn id="8" xr3:uid="{00000000-0010-0000-0000-000008000000}" name="7/1/2023"/>
    <tableColumn id="9" xr3:uid="{00000000-0010-0000-0000-000009000000}" name="8/1/2023"/>
    <tableColumn id="10" xr3:uid="{00000000-0010-0000-0000-00000A000000}" name="9/1/2023"/>
    <tableColumn id="11" xr3:uid="{00000000-0010-0000-0000-00000B000000}" name="10/1/2023"/>
    <tableColumn id="12" xr3:uid="{00000000-0010-0000-0000-00000C000000}" name="11/1/2023"/>
    <tableColumn id="13" xr3:uid="{00000000-0010-0000-0000-00000D000000}" name="12/1/2023"/>
    <tableColumn id="14" xr3:uid="{00000000-0010-0000-0000-00000E000000}" name="1/1/2024"/>
    <tableColumn id="15" xr3:uid="{00000000-0010-0000-0000-00000F000000}" name="2/1/2024"/>
    <tableColumn id="16" xr3:uid="{00000000-0010-0000-0000-000010000000}" name="3/1/2024"/>
    <tableColumn id="17" xr3:uid="{00000000-0010-0000-0000-000011000000}" name="4/1/2024"/>
    <tableColumn id="18" xr3:uid="{00000000-0010-0000-0000-000012000000}" name="5/1/2024"/>
    <tableColumn id="19" xr3:uid="{00000000-0010-0000-0000-000013000000}" name="6/1/2024"/>
    <tableColumn id="20" xr3:uid="{00000000-0010-0000-0000-000014000000}" name="7/1/2024"/>
    <tableColumn id="21" xr3:uid="{00000000-0010-0000-0000-000015000000}" name="8/1/2024"/>
    <tableColumn id="22" xr3:uid="{00000000-0010-0000-0000-000016000000}" name="9/1/2024"/>
    <tableColumn id="23" xr3:uid="{00000000-0010-0000-0000-000017000000}" name="10/1/2024"/>
    <tableColumn id="24" xr3:uid="{00000000-0010-0000-0000-000018000000}" name="11/1/2024"/>
    <tableColumn id="25" xr3:uid="{00000000-0010-0000-0000-000019000000}" name="12/1/2024"/>
    <tableColumn id="26" xr3:uid="{00000000-0010-0000-0000-00001A000000}" name="1/1/2025"/>
    <tableColumn id="27" xr3:uid="{00000000-0010-0000-0000-00001B000000}" name="2/1/2025"/>
    <tableColumn id="28" xr3:uid="{00000000-0010-0000-0000-00001C000000}" name="3/1/2025"/>
    <tableColumn id="29" xr3:uid="{00000000-0010-0000-0000-00001D000000}" name="4/1/2025"/>
    <tableColumn id="30" xr3:uid="{00000000-0010-0000-0000-00001E000000}" name="5/1/2025"/>
    <tableColumn id="31" xr3:uid="{00000000-0010-0000-0000-00001F000000}" name="6/1/2025"/>
    <tableColumn id="32" xr3:uid="{00000000-0010-0000-0000-000020000000}" name="7/1/2025"/>
    <tableColumn id="33" xr3:uid="{00000000-0010-0000-0000-000021000000}" name="8/1/2025"/>
    <tableColumn id="34" xr3:uid="{00000000-0010-0000-0000-000022000000}" name="9/1/2025"/>
    <tableColumn id="35" xr3:uid="{00000000-0010-0000-0000-000023000000}" name="10/1/2025"/>
    <tableColumn id="36" xr3:uid="{00000000-0010-0000-0000-000024000000}" name="11/1/2025"/>
    <tableColumn id="37" xr3:uid="{00000000-0010-0000-0000-000025000000}" name="12/1/2025"/>
  </tableColumns>
  <tableStyleInfo name="Help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D9E2F3"/>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76D6"/>
    <pageSetUpPr fitToPage="1"/>
  </sheetPr>
  <dimension ref="A1:Y1019"/>
  <sheetViews>
    <sheetView showGridLines="0" tabSelected="1" topLeftCell="A4" zoomScaleNormal="100" workbookViewId="0">
      <selection activeCell="B18" sqref="B18"/>
    </sheetView>
  </sheetViews>
  <sheetFormatPr defaultColWidth="14.42578125" defaultRowHeight="15" customHeight="1" x14ac:dyDescent="0.25"/>
  <cols>
    <col min="1" max="1" width="28.42578125" style="124" customWidth="1"/>
    <col min="2" max="2" width="45.140625" style="124" customWidth="1"/>
    <col min="3" max="4" width="19.140625" style="124" customWidth="1"/>
    <col min="5" max="5" width="22.7109375" style="124" customWidth="1"/>
    <col min="6" max="6" width="3.28515625" style="124" customWidth="1"/>
    <col min="7" max="7" width="15.28515625" style="124" bestFit="1" customWidth="1"/>
    <col min="8" max="8" width="10.140625" style="124" bestFit="1" customWidth="1"/>
    <col min="9" max="9" width="8.7109375" style="124" customWidth="1"/>
    <col min="10" max="10" width="14.7109375" style="124" bestFit="1" customWidth="1"/>
    <col min="11" max="12" width="8.7109375" style="124" customWidth="1"/>
    <col min="13" max="13" width="12.85546875" style="124" bestFit="1" customWidth="1"/>
    <col min="14" max="14" width="9.5703125" style="124" customWidth="1"/>
    <col min="15" max="25" width="8.7109375" style="124" customWidth="1"/>
    <col min="26" max="16384" width="14.42578125" style="124"/>
  </cols>
  <sheetData>
    <row r="1" spans="1:25" ht="21" customHeight="1" x14ac:dyDescent="0.6">
      <c r="A1" s="201" t="s">
        <v>134</v>
      </c>
      <c r="B1" s="202"/>
      <c r="C1" s="202"/>
      <c r="D1" s="202"/>
      <c r="E1" s="203"/>
      <c r="F1" s="123"/>
      <c r="G1" s="123"/>
      <c r="H1" s="123"/>
      <c r="I1" s="123"/>
      <c r="J1" s="123"/>
      <c r="K1" s="123"/>
      <c r="L1" s="123"/>
      <c r="M1" s="123"/>
      <c r="N1" s="123"/>
      <c r="O1" s="123"/>
      <c r="P1" s="123"/>
      <c r="Q1" s="123"/>
      <c r="R1" s="123"/>
      <c r="S1" s="123"/>
      <c r="T1" s="123"/>
      <c r="U1" s="123"/>
      <c r="V1" s="123"/>
      <c r="W1" s="123"/>
      <c r="X1" s="123"/>
      <c r="Y1" s="123"/>
    </row>
    <row r="2" spans="1:25" ht="9.75" customHeight="1" thickBot="1" x14ac:dyDescent="0.65">
      <c r="A2" s="204"/>
      <c r="B2" s="205"/>
      <c r="C2" s="205"/>
      <c r="D2" s="205"/>
      <c r="E2" s="206"/>
      <c r="F2" s="123"/>
      <c r="G2" s="123"/>
      <c r="H2" s="123"/>
      <c r="I2" s="123"/>
      <c r="J2" s="123"/>
      <c r="K2" s="123"/>
      <c r="L2" s="123"/>
      <c r="M2" s="123"/>
      <c r="N2" s="123"/>
      <c r="O2" s="123"/>
      <c r="P2" s="123"/>
      <c r="Q2" s="123"/>
      <c r="R2" s="123"/>
      <c r="S2" s="123"/>
      <c r="T2" s="123"/>
      <c r="U2" s="123"/>
    </row>
    <row r="3" spans="1:25" s="131" customFormat="1" ht="6.75" customHeight="1" thickBot="1" x14ac:dyDescent="0.65">
      <c r="A3" s="177"/>
      <c r="B3" s="178"/>
      <c r="C3" s="178"/>
      <c r="D3" s="178"/>
      <c r="E3" s="179"/>
      <c r="F3" s="123"/>
      <c r="G3" s="123"/>
      <c r="H3" s="123"/>
      <c r="I3" s="123"/>
      <c r="J3" s="123"/>
      <c r="K3" s="123"/>
      <c r="L3" s="123"/>
      <c r="M3" s="123"/>
      <c r="N3" s="123"/>
      <c r="O3" s="123"/>
      <c r="P3" s="123"/>
      <c r="Q3" s="123"/>
      <c r="R3" s="123"/>
      <c r="S3" s="123"/>
      <c r="T3" s="123"/>
      <c r="U3" s="123"/>
    </row>
    <row r="4" spans="1:25" s="131" customFormat="1" ht="21" customHeight="1" x14ac:dyDescent="0.6">
      <c r="A4" s="207" t="s">
        <v>147</v>
      </c>
      <c r="B4" s="208"/>
      <c r="C4" s="208"/>
      <c r="D4" s="208"/>
      <c r="E4" s="209"/>
      <c r="F4" s="123"/>
      <c r="G4" s="123"/>
      <c r="H4" s="123"/>
      <c r="I4" s="123"/>
      <c r="J4" s="123"/>
      <c r="K4" s="123"/>
      <c r="L4" s="123"/>
      <c r="M4" s="123"/>
      <c r="N4" s="123"/>
      <c r="O4" s="123"/>
      <c r="P4" s="123"/>
      <c r="Q4" s="123"/>
      <c r="R4" s="123"/>
      <c r="S4" s="123"/>
      <c r="T4" s="123"/>
      <c r="U4" s="123"/>
    </row>
    <row r="5" spans="1:25" s="131" customFormat="1" ht="41.25" customHeight="1" x14ac:dyDescent="0.6">
      <c r="A5" s="210" t="s">
        <v>150</v>
      </c>
      <c r="B5" s="211"/>
      <c r="C5" s="211"/>
      <c r="D5" s="211"/>
      <c r="E5" s="212"/>
      <c r="F5" s="123"/>
      <c r="G5" s="123"/>
      <c r="H5" s="123"/>
      <c r="I5" s="123"/>
      <c r="J5" s="123"/>
      <c r="K5" s="123"/>
      <c r="L5" s="123"/>
      <c r="M5" s="123"/>
      <c r="N5" s="123"/>
      <c r="O5" s="123"/>
      <c r="P5" s="123"/>
      <c r="Q5" s="123"/>
      <c r="R5" s="123"/>
      <c r="S5" s="123"/>
      <c r="T5" s="123"/>
      <c r="U5" s="123"/>
    </row>
    <row r="6" spans="1:25" s="131" customFormat="1" ht="64.5" customHeight="1" thickBot="1" x14ac:dyDescent="0.65">
      <c r="A6" s="210" t="s">
        <v>143</v>
      </c>
      <c r="B6" s="211"/>
      <c r="C6" s="211"/>
      <c r="D6" s="211"/>
      <c r="E6" s="212"/>
      <c r="F6" s="123"/>
      <c r="G6" s="123"/>
      <c r="H6" s="123"/>
      <c r="I6" s="123"/>
      <c r="J6" s="123"/>
      <c r="K6" s="123"/>
      <c r="L6" s="123"/>
      <c r="M6" s="123"/>
      <c r="N6" s="123"/>
      <c r="O6" s="123"/>
      <c r="P6" s="123"/>
      <c r="Q6" s="123"/>
      <c r="R6" s="123"/>
      <c r="S6" s="123"/>
      <c r="T6" s="123"/>
      <c r="U6" s="123"/>
    </row>
    <row r="7" spans="1:25" s="131" customFormat="1" ht="21" customHeight="1" thickBot="1" x14ac:dyDescent="0.65">
      <c r="A7" s="134"/>
      <c r="B7" s="135"/>
      <c r="C7" s="213" t="s">
        <v>113</v>
      </c>
      <c r="D7" s="214"/>
      <c r="E7" s="215"/>
      <c r="F7" s="123"/>
      <c r="G7" s="123"/>
      <c r="H7" s="123"/>
      <c r="I7" s="123"/>
      <c r="J7" s="123"/>
      <c r="K7" s="123"/>
      <c r="L7" s="123"/>
      <c r="M7" s="123"/>
      <c r="N7" s="123"/>
      <c r="O7" s="123"/>
      <c r="P7" s="123"/>
      <c r="Q7" s="123"/>
      <c r="R7" s="123"/>
      <c r="S7" s="123"/>
      <c r="T7" s="123"/>
      <c r="U7" s="123"/>
      <c r="V7" s="123"/>
      <c r="W7" s="123"/>
      <c r="X7" s="123"/>
      <c r="Y7" s="123"/>
    </row>
    <row r="8" spans="1:25" s="131" customFormat="1" ht="21" customHeight="1" x14ac:dyDescent="0.6">
      <c r="A8" s="138" t="s">
        <v>46</v>
      </c>
      <c r="B8" s="139" t="s">
        <v>124</v>
      </c>
      <c r="C8" s="132"/>
      <c r="D8" s="127"/>
      <c r="E8" s="130"/>
      <c r="F8" s="123"/>
      <c r="G8" s="123"/>
      <c r="H8" s="123"/>
      <c r="I8" s="123"/>
      <c r="J8" s="123"/>
      <c r="K8" s="123"/>
      <c r="L8" s="123"/>
      <c r="M8" s="123"/>
      <c r="N8" s="123"/>
      <c r="O8" s="123"/>
      <c r="P8" s="123"/>
      <c r="Q8" s="123"/>
      <c r="R8" s="123"/>
      <c r="S8" s="123"/>
      <c r="T8" s="123"/>
      <c r="U8" s="123"/>
      <c r="V8" s="123"/>
      <c r="W8" s="123"/>
      <c r="X8" s="123"/>
      <c r="Y8" s="123"/>
    </row>
    <row r="9" spans="1:25" ht="21" customHeight="1" x14ac:dyDescent="0.6">
      <c r="A9" s="140" t="s">
        <v>53</v>
      </c>
      <c r="B9" s="141" t="s">
        <v>102</v>
      </c>
      <c r="C9" s="132"/>
      <c r="D9" s="127"/>
      <c r="E9" s="130"/>
      <c r="F9" s="123"/>
      <c r="G9" s="123"/>
      <c r="H9" s="123"/>
      <c r="I9" s="123"/>
      <c r="J9" s="123"/>
      <c r="K9" s="123"/>
      <c r="L9" s="123"/>
      <c r="M9" s="123"/>
      <c r="N9" s="123"/>
      <c r="O9" s="123"/>
      <c r="P9" s="123"/>
      <c r="Q9" s="123"/>
      <c r="R9" s="123"/>
      <c r="S9" s="123"/>
      <c r="T9" s="123"/>
      <c r="U9" s="123"/>
      <c r="V9" s="123"/>
      <c r="W9" s="123"/>
      <c r="X9" s="123"/>
      <c r="Y9" s="123"/>
    </row>
    <row r="10" spans="1:25" ht="21" customHeight="1" thickBot="1" x14ac:dyDescent="0.65">
      <c r="A10" s="142" t="s">
        <v>120</v>
      </c>
      <c r="B10" s="143" t="s">
        <v>112</v>
      </c>
      <c r="C10" s="132"/>
      <c r="D10" s="127"/>
      <c r="E10" s="130"/>
      <c r="F10" s="123"/>
      <c r="G10" s="123"/>
      <c r="H10" s="123"/>
      <c r="I10" s="123"/>
      <c r="J10" s="123"/>
      <c r="K10" s="123"/>
      <c r="L10" s="123"/>
      <c r="M10" s="123"/>
      <c r="N10" s="123"/>
      <c r="O10" s="123"/>
      <c r="P10" s="123"/>
      <c r="Q10" s="123"/>
      <c r="R10" s="123"/>
      <c r="S10" s="123"/>
      <c r="T10" s="123"/>
      <c r="U10" s="123"/>
      <c r="V10" s="123"/>
      <c r="W10" s="123"/>
      <c r="X10" s="123"/>
      <c r="Y10" s="123"/>
    </row>
    <row r="11" spans="1:25" ht="21" customHeight="1" thickBot="1" x14ac:dyDescent="0.65">
      <c r="A11" s="136"/>
      <c r="B11" s="137"/>
      <c r="C11" s="132"/>
      <c r="D11" s="127"/>
      <c r="E11" s="130"/>
      <c r="F11" s="123"/>
      <c r="G11" s="123"/>
      <c r="H11" s="123"/>
      <c r="I11" s="123"/>
      <c r="J11" s="123"/>
      <c r="K11" s="123"/>
      <c r="L11" s="123"/>
      <c r="M11" s="123"/>
      <c r="N11" s="123"/>
      <c r="O11" s="123"/>
      <c r="P11" s="123"/>
      <c r="Q11" s="123"/>
      <c r="R11" s="123"/>
      <c r="S11" s="123"/>
      <c r="T11" s="123"/>
      <c r="U11" s="123"/>
      <c r="V11" s="123"/>
      <c r="W11" s="123"/>
      <c r="X11" s="123"/>
      <c r="Y11" s="123"/>
    </row>
    <row r="12" spans="1:25" ht="21" customHeight="1" thickTop="1" x14ac:dyDescent="0.6">
      <c r="A12" s="222" t="s">
        <v>144</v>
      </c>
      <c r="B12" s="225">
        <v>20</v>
      </c>
      <c r="C12" s="127"/>
      <c r="D12" s="127"/>
      <c r="E12" s="130"/>
      <c r="F12" s="123"/>
      <c r="G12" s="123"/>
      <c r="H12" s="123"/>
      <c r="I12" s="123"/>
      <c r="J12" s="123"/>
      <c r="K12" s="123"/>
      <c r="L12" s="123"/>
      <c r="M12" s="123"/>
      <c r="N12" s="123"/>
      <c r="O12" s="123"/>
      <c r="P12" s="123"/>
      <c r="Q12" s="123"/>
      <c r="R12" s="123"/>
      <c r="S12" s="123"/>
      <c r="T12" s="123"/>
      <c r="U12" s="123"/>
      <c r="V12" s="123"/>
      <c r="W12" s="123"/>
      <c r="X12" s="123"/>
      <c r="Y12" s="123"/>
    </row>
    <row r="13" spans="1:25" ht="21" customHeight="1" x14ac:dyDescent="0.6">
      <c r="A13" s="223"/>
      <c r="B13" s="226"/>
      <c r="C13" s="127"/>
      <c r="D13" s="127"/>
      <c r="E13" s="130"/>
      <c r="F13" s="123"/>
      <c r="G13" s="123"/>
      <c r="H13" s="123"/>
      <c r="I13" s="123"/>
      <c r="J13" s="123"/>
      <c r="K13" s="123"/>
      <c r="L13" s="123"/>
      <c r="M13" s="123"/>
      <c r="N13" s="123"/>
      <c r="O13" s="123"/>
      <c r="P13" s="123"/>
      <c r="Q13" s="123"/>
      <c r="R13" s="123"/>
      <c r="S13" s="123"/>
      <c r="T13" s="123"/>
      <c r="U13" s="123"/>
      <c r="V13" s="123"/>
      <c r="W13" s="123"/>
      <c r="X13" s="123"/>
      <c r="Y13" s="123"/>
    </row>
    <row r="14" spans="1:25" ht="21" customHeight="1" thickBot="1" x14ac:dyDescent="0.65">
      <c r="A14" s="224"/>
      <c r="B14" s="227"/>
      <c r="C14" s="127"/>
      <c r="D14" s="127"/>
      <c r="E14" s="130"/>
      <c r="F14" s="123"/>
      <c r="G14" s="123"/>
      <c r="H14" s="123"/>
      <c r="I14" s="123"/>
      <c r="J14" s="123"/>
      <c r="K14" s="123"/>
      <c r="L14" s="123"/>
      <c r="M14" s="123"/>
      <c r="N14" s="123"/>
      <c r="O14" s="123"/>
      <c r="P14" s="123"/>
      <c r="Q14" s="123"/>
      <c r="R14" s="123"/>
      <c r="S14" s="123"/>
      <c r="T14" s="123"/>
      <c r="U14" s="123"/>
      <c r="V14" s="123"/>
      <c r="W14" s="123"/>
      <c r="X14" s="123"/>
      <c r="Y14" s="123"/>
    </row>
    <row r="15" spans="1:25" s="131" customFormat="1" ht="21" customHeight="1" thickBot="1" x14ac:dyDescent="0.65">
      <c r="A15" s="136"/>
      <c r="B15" s="137"/>
      <c r="C15" s="148"/>
      <c r="D15" s="149"/>
      <c r="E15" s="150"/>
      <c r="F15" s="123"/>
      <c r="G15" s="123"/>
      <c r="H15" s="123"/>
      <c r="I15" s="123"/>
      <c r="J15" s="123"/>
      <c r="K15" s="123"/>
      <c r="L15" s="123"/>
      <c r="M15" s="123"/>
      <c r="N15" s="123"/>
      <c r="O15" s="123"/>
      <c r="P15" s="123"/>
      <c r="Q15" s="123"/>
      <c r="R15" s="123"/>
      <c r="S15" s="123"/>
      <c r="T15" s="123"/>
      <c r="U15" s="123"/>
      <c r="V15" s="123"/>
      <c r="W15" s="123"/>
      <c r="X15" s="123"/>
      <c r="Y15" s="123"/>
    </row>
    <row r="16" spans="1:25" s="131" customFormat="1" ht="43.5" customHeight="1" thickBot="1" x14ac:dyDescent="0.65">
      <c r="A16" s="144" t="s">
        <v>39</v>
      </c>
      <c r="B16" s="144" t="s">
        <v>71</v>
      </c>
      <c r="C16" s="145" t="s">
        <v>121</v>
      </c>
      <c r="D16" s="146" t="s">
        <v>122</v>
      </c>
      <c r="E16" s="147" t="s">
        <v>123</v>
      </c>
      <c r="F16" s="123"/>
      <c r="G16" s="123"/>
      <c r="H16" s="123"/>
      <c r="I16" s="123"/>
      <c r="J16" s="123"/>
      <c r="K16" s="123"/>
      <c r="L16" s="123"/>
      <c r="M16" s="123"/>
      <c r="N16" s="123"/>
      <c r="O16" s="123"/>
      <c r="P16" s="123"/>
      <c r="Q16" s="123"/>
      <c r="R16" s="123"/>
      <c r="S16" s="123"/>
      <c r="T16" s="123"/>
      <c r="U16" s="123"/>
      <c r="V16" s="123"/>
      <c r="W16" s="123"/>
      <c r="X16" s="123"/>
      <c r="Y16" s="123"/>
    </row>
    <row r="17" spans="1:25" ht="21" customHeight="1" x14ac:dyDescent="0.6">
      <c r="A17" s="151" t="s">
        <v>37</v>
      </c>
      <c r="B17" s="173" t="s">
        <v>148</v>
      </c>
      <c r="C17" s="152">
        <v>0</v>
      </c>
      <c r="D17" s="153">
        <f>B12*2080</f>
        <v>41600</v>
      </c>
      <c r="E17" s="154">
        <f>D17</f>
        <v>41600</v>
      </c>
      <c r="F17" s="123"/>
      <c r="G17" s="123"/>
      <c r="H17" s="123"/>
      <c r="I17" s="123"/>
      <c r="J17" s="123"/>
      <c r="K17" s="123"/>
      <c r="L17" s="123"/>
      <c r="M17" s="123"/>
      <c r="N17" s="123"/>
      <c r="O17" s="123"/>
      <c r="P17" s="123"/>
      <c r="Q17" s="123"/>
      <c r="R17" s="123"/>
      <c r="S17" s="123"/>
      <c r="T17" s="123"/>
      <c r="U17" s="123"/>
      <c r="V17" s="123"/>
      <c r="W17" s="123"/>
      <c r="X17" s="123"/>
      <c r="Y17" s="123"/>
    </row>
    <row r="18" spans="1:25" ht="21" customHeight="1" x14ac:dyDescent="0.6">
      <c r="A18" s="155" t="s">
        <v>145</v>
      </c>
      <c r="B18" s="174" t="s">
        <v>75</v>
      </c>
      <c r="C18" s="156" cm="1">
        <f t="array" ref="C18">_xlfn.IFS(B18="HSA Single (TF)", (883.74),B18="HSA Single (Full Rate)", (1783.6),B18="HSA Employee and Children (TF)", (1679.08),B18="HSA Employee and Children (Full Rate)", (2579.2),B18="HSA Family (TF)",(2294.24),B18="HSA Family (Full Rate)",(3194.36),B18="PPO Single (TF)", (1517.36),B18="PPO Single (Full Rate)", (2417.48),B18="PPO Employee and Children (TF)", (2883.4),B18="PPO Employee and Children (Full Rate)", (3783.52),B18="PPO Family (TF)",(3939),B18="PPO Family (Full Rate)",(4838.86),B18="Decline Benefits",(0))</f>
        <v>883.74</v>
      </c>
      <c r="D18" s="157" cm="1">
        <f t="array" ref="D18">_xlfn.IFS(B18="HSA Single (TF)", (7149.74),B18="HSA Single (Full Rate)", (7149.74),B18="HSA Employee and Children (TF)", (13585),B18="HSA Employee and Children (Full Rate)", (13585),B18="HSA Family (TF)",(18562.44),B18="HSA Family (Full Rate)",(18562.44),B18="PPO Single (TF)", (7408.18),B18="PPO Single (Full Rate)", (7408.18),B18="PPO Employee and Children (TF)", (14077.44),B18="PPO Employee and Children (Full Rate)", (14077.44),B18="PPO Family (TF)",(19232.2),B18="PPO Family (Full Rate)",(19232.2),B18="Decline Benefits",(0))</f>
        <v>7149.74</v>
      </c>
      <c r="E18" s="158">
        <f t="shared" ref="E18:E27" si="0">SUM(C18:D18)</f>
        <v>8033.48</v>
      </c>
      <c r="F18" s="123"/>
      <c r="G18" s="123"/>
      <c r="H18" s="123"/>
      <c r="I18" s="123"/>
      <c r="J18" s="123"/>
      <c r="K18" s="123"/>
      <c r="L18" s="123"/>
      <c r="M18" s="123"/>
      <c r="N18" s="123"/>
      <c r="O18" s="123"/>
      <c r="P18" s="123"/>
      <c r="Q18" s="123"/>
      <c r="R18" s="123"/>
      <c r="S18" s="123"/>
      <c r="T18" s="123"/>
      <c r="U18" s="123"/>
      <c r="V18" s="123"/>
      <c r="W18" s="123"/>
      <c r="X18" s="123"/>
      <c r="Y18" s="123"/>
    </row>
    <row r="19" spans="1:25" ht="21" customHeight="1" x14ac:dyDescent="0.6">
      <c r="A19" s="155" t="s">
        <v>127</v>
      </c>
      <c r="B19" s="174" t="s">
        <v>64</v>
      </c>
      <c r="C19" s="159" cm="1">
        <f t="array" ref="C19">_xlfn.IFS(B19="Single",(132),B19="Employee and Children",(330),B19="Family",(330),B19="Not Applicable Chose PPO Health Plan",(0))</f>
        <v>132</v>
      </c>
      <c r="D19" s="157" cm="1">
        <f t="array" ref="D19">_xlfn.IFS(B19="Single", (528),B19="Employee and Children", (1320),B19="Family",(1320),B19="Not Applicable Chose PPO Health Plan",(0))</f>
        <v>528</v>
      </c>
      <c r="E19" s="158">
        <f t="shared" si="0"/>
        <v>660</v>
      </c>
      <c r="F19" s="123"/>
      <c r="G19" s="123"/>
      <c r="H19" s="123"/>
      <c r="I19" s="123"/>
      <c r="J19" s="123"/>
      <c r="K19" s="123"/>
      <c r="L19" s="123"/>
      <c r="M19" s="123"/>
      <c r="N19" s="123"/>
      <c r="O19" s="123"/>
      <c r="P19" s="123"/>
      <c r="Q19" s="123"/>
      <c r="R19" s="123"/>
      <c r="S19" s="123"/>
      <c r="T19" s="123"/>
      <c r="U19" s="123"/>
      <c r="V19" s="123"/>
      <c r="W19" s="123"/>
      <c r="X19" s="123"/>
      <c r="Y19" s="123"/>
    </row>
    <row r="20" spans="1:25" ht="21" customHeight="1" x14ac:dyDescent="0.6">
      <c r="A20" s="155" t="s">
        <v>38</v>
      </c>
      <c r="B20" s="174" t="s">
        <v>64</v>
      </c>
      <c r="C20" s="156" cm="1">
        <f t="array" ref="C20">_xlfn.IFS(B20="Single", (156.52),B20="Employee and Children", (297.18),B20="Family", (405.6),B20="Decline Benefits",(0))</f>
        <v>156.52000000000001</v>
      </c>
      <c r="D20" s="157" cm="1">
        <f t="array" ref="D20">_xlfn.IFS(B20="Single", (469.82),B20="Employee and Children", (891.28),B20="Family", (1216.54),B20="Decline Benefits",(0))</f>
        <v>469.82</v>
      </c>
      <c r="E20" s="158">
        <f t="shared" si="0"/>
        <v>626.34</v>
      </c>
      <c r="F20" s="123"/>
      <c r="G20" s="123"/>
      <c r="H20" s="123"/>
      <c r="I20" s="123"/>
      <c r="J20" s="123"/>
      <c r="K20" s="123"/>
      <c r="L20" s="123"/>
      <c r="M20" s="123"/>
      <c r="N20" s="123"/>
      <c r="O20" s="123"/>
      <c r="P20" s="123"/>
      <c r="Q20" s="123"/>
      <c r="R20" s="123"/>
      <c r="S20" s="123"/>
      <c r="T20" s="123"/>
      <c r="U20" s="123"/>
      <c r="V20" s="123"/>
      <c r="W20" s="123"/>
      <c r="X20" s="123"/>
      <c r="Y20" s="123"/>
    </row>
    <row r="21" spans="1:25" ht="21" customHeight="1" x14ac:dyDescent="0.6">
      <c r="A21" s="155" t="s">
        <v>128</v>
      </c>
      <c r="B21" s="175" t="s">
        <v>136</v>
      </c>
      <c r="C21" s="160">
        <f>0.46*26</f>
        <v>11.96</v>
      </c>
      <c r="D21" s="161">
        <f>1.37*26</f>
        <v>35.620000000000005</v>
      </c>
      <c r="E21" s="158">
        <f t="shared" si="0"/>
        <v>47.580000000000005</v>
      </c>
      <c r="F21" s="123"/>
      <c r="G21" s="123"/>
      <c r="H21" s="123"/>
      <c r="I21" s="123"/>
      <c r="J21" s="123"/>
      <c r="K21" s="123"/>
      <c r="L21" s="123"/>
      <c r="M21" s="123"/>
      <c r="N21" s="123"/>
      <c r="O21" s="123"/>
      <c r="P21" s="123"/>
      <c r="Q21" s="123"/>
      <c r="R21" s="123"/>
      <c r="S21" s="123"/>
      <c r="T21" s="123"/>
      <c r="U21" s="123"/>
      <c r="V21" s="123"/>
      <c r="W21" s="123"/>
      <c r="X21" s="123"/>
      <c r="Y21" s="123"/>
    </row>
    <row r="22" spans="1:25" ht="21" customHeight="1" x14ac:dyDescent="0.6">
      <c r="A22" s="155" t="s">
        <v>129</v>
      </c>
      <c r="B22" s="175" t="s">
        <v>135</v>
      </c>
      <c r="C22" s="156">
        <f>D17*1.03/12*0.304/100*0.25*12</f>
        <v>32.564479999999996</v>
      </c>
      <c r="D22" s="157">
        <f>D17*1.03/12*0.304/100*0.75*12</f>
        <v>97.693439999999981</v>
      </c>
      <c r="E22" s="158">
        <f t="shared" si="0"/>
        <v>130.25791999999998</v>
      </c>
      <c r="F22" s="123"/>
      <c r="G22" s="123"/>
      <c r="H22" s="123"/>
      <c r="I22" s="123"/>
      <c r="J22" s="123"/>
      <c r="K22" s="123"/>
      <c r="L22" s="123"/>
      <c r="M22" s="123"/>
      <c r="N22" s="123"/>
      <c r="O22" s="123"/>
      <c r="P22" s="123"/>
      <c r="Q22" s="123"/>
      <c r="R22" s="123"/>
      <c r="S22" s="123"/>
      <c r="T22" s="123"/>
      <c r="U22" s="123"/>
      <c r="V22" s="123"/>
      <c r="W22" s="123"/>
      <c r="X22" s="123"/>
      <c r="Y22" s="123"/>
    </row>
    <row r="23" spans="1:25" ht="21" customHeight="1" x14ac:dyDescent="0.6">
      <c r="A23" s="155" t="s">
        <v>130</v>
      </c>
      <c r="B23" s="175" t="s">
        <v>135</v>
      </c>
      <c r="C23" s="156">
        <f>G35/1000*0.066*12</f>
        <v>67.871232000000006</v>
      </c>
      <c r="D23" s="157">
        <f>G35/1000*0.198*12</f>
        <v>203.613696</v>
      </c>
      <c r="E23" s="158">
        <f t="shared" si="0"/>
        <v>271.48492800000002</v>
      </c>
      <c r="F23" s="123"/>
      <c r="G23" s="123"/>
      <c r="H23" s="123"/>
      <c r="I23" s="123"/>
      <c r="J23" s="123"/>
      <c r="K23" s="123"/>
      <c r="L23" s="123"/>
      <c r="M23" s="123"/>
      <c r="N23" s="123"/>
      <c r="O23" s="123"/>
      <c r="P23" s="123"/>
      <c r="Q23" s="123"/>
      <c r="R23" s="123"/>
      <c r="S23" s="123"/>
      <c r="T23" s="123"/>
      <c r="U23" s="123"/>
      <c r="V23" s="123"/>
      <c r="W23" s="123"/>
      <c r="X23" s="123"/>
      <c r="Y23" s="123"/>
    </row>
    <row r="24" spans="1:25" ht="21" customHeight="1" x14ac:dyDescent="0.6">
      <c r="A24" s="155" t="s">
        <v>131</v>
      </c>
      <c r="B24" s="175" t="s">
        <v>135</v>
      </c>
      <c r="C24" s="156">
        <f>G36/1000*0.00375*12</f>
        <v>3.8563199999999997</v>
      </c>
      <c r="D24" s="157">
        <f>G36/1000*0.01125*12</f>
        <v>11.568959999999999</v>
      </c>
      <c r="E24" s="158">
        <f t="shared" si="0"/>
        <v>15.425279999999999</v>
      </c>
      <c r="F24" s="123"/>
      <c r="G24" s="123"/>
      <c r="H24" s="123"/>
      <c r="I24" s="123"/>
      <c r="J24" s="123"/>
      <c r="K24" s="123"/>
      <c r="L24" s="123"/>
      <c r="M24" s="123"/>
      <c r="N24" s="123"/>
      <c r="O24" s="123"/>
      <c r="P24" s="123"/>
      <c r="Q24" s="123"/>
      <c r="R24" s="123"/>
      <c r="S24" s="123"/>
      <c r="T24" s="123"/>
      <c r="U24" s="123"/>
      <c r="V24" s="123"/>
      <c r="W24" s="123"/>
      <c r="X24" s="123"/>
      <c r="Y24" s="123"/>
    </row>
    <row r="25" spans="1:25" ht="21" customHeight="1" x14ac:dyDescent="0.6">
      <c r="A25" s="155" t="s">
        <v>132</v>
      </c>
      <c r="B25" s="174" t="s">
        <v>137</v>
      </c>
      <c r="C25" s="156">
        <v>0</v>
      </c>
      <c r="D25" s="157" cm="1">
        <f t="array" ref="D25">_xlfn.IFS(B25="PERF - Public Employee Retirement Fund", (6%*D17))</f>
        <v>2496</v>
      </c>
      <c r="E25" s="158">
        <f t="shared" si="0"/>
        <v>2496</v>
      </c>
      <c r="F25" s="123"/>
      <c r="G25" s="123"/>
      <c r="H25" s="123"/>
      <c r="I25" s="123"/>
      <c r="J25" s="123"/>
      <c r="K25" s="123"/>
      <c r="L25" s="123"/>
      <c r="M25" s="123"/>
      <c r="N25" s="123"/>
      <c r="O25" s="123"/>
      <c r="P25" s="123"/>
      <c r="Q25" s="123"/>
      <c r="R25" s="123"/>
      <c r="S25" s="123"/>
      <c r="T25" s="123"/>
      <c r="U25" s="123"/>
      <c r="V25" s="123"/>
      <c r="W25" s="123"/>
      <c r="X25" s="123"/>
      <c r="Y25" s="123"/>
    </row>
    <row r="26" spans="1:25" ht="21" customHeight="1" x14ac:dyDescent="0.6">
      <c r="A26" s="155" t="s">
        <v>133</v>
      </c>
      <c r="B26" s="175">
        <v>12</v>
      </c>
      <c r="C26" s="156">
        <v>0</v>
      </c>
      <c r="D26" s="157">
        <f>B26*(B12*8)</f>
        <v>1920</v>
      </c>
      <c r="E26" s="158">
        <f t="shared" si="0"/>
        <v>1920</v>
      </c>
      <c r="F26" s="123"/>
      <c r="G26" s="123"/>
      <c r="H26" s="123"/>
      <c r="I26" s="123"/>
      <c r="J26" s="123"/>
      <c r="K26" s="123"/>
      <c r="L26" s="123"/>
      <c r="M26" s="123"/>
      <c r="N26" s="123"/>
      <c r="O26" s="123"/>
      <c r="P26" s="123"/>
      <c r="Q26" s="123"/>
      <c r="R26" s="123"/>
      <c r="S26" s="123"/>
      <c r="T26" s="123"/>
      <c r="U26" s="123"/>
      <c r="V26" s="123"/>
      <c r="W26" s="123"/>
      <c r="X26" s="123"/>
      <c r="Y26" s="123"/>
    </row>
    <row r="27" spans="1:25" ht="21" customHeight="1" thickBot="1" x14ac:dyDescent="0.65">
      <c r="A27" s="162" t="s">
        <v>103</v>
      </c>
      <c r="B27" s="176">
        <v>10</v>
      </c>
      <c r="C27" s="163">
        <v>0</v>
      </c>
      <c r="D27" s="164">
        <f>B27*(B12*8)</f>
        <v>1600</v>
      </c>
      <c r="E27" s="165">
        <f t="shared" si="0"/>
        <v>1600</v>
      </c>
      <c r="F27" s="123"/>
      <c r="G27" s="123"/>
      <c r="H27" s="123"/>
      <c r="I27" s="123"/>
      <c r="J27" s="123"/>
      <c r="K27" s="123"/>
      <c r="L27" s="123"/>
      <c r="M27" s="123"/>
      <c r="N27" s="123"/>
      <c r="O27" s="123"/>
      <c r="P27" s="123"/>
      <c r="Q27" s="123"/>
      <c r="R27" s="123"/>
      <c r="S27" s="123"/>
      <c r="T27" s="123"/>
      <c r="U27" s="123"/>
      <c r="V27" s="123"/>
      <c r="W27" s="123"/>
      <c r="X27" s="123"/>
      <c r="Y27" s="123"/>
    </row>
    <row r="28" spans="1:25" ht="21" customHeight="1" thickBot="1" x14ac:dyDescent="0.65">
      <c r="A28" s="172" t="s">
        <v>61</v>
      </c>
      <c r="B28" s="166"/>
      <c r="C28" s="167">
        <f>SUM(C17:C27)</f>
        <v>1288.5120320000001</v>
      </c>
      <c r="D28" s="167">
        <f>SUM(D17:D27)</f>
        <v>56112.056096</v>
      </c>
      <c r="E28" s="168">
        <f>SUM(E17:E27)</f>
        <v>57400.568127999992</v>
      </c>
      <c r="F28" s="123"/>
      <c r="G28" s="123"/>
      <c r="H28" s="123"/>
      <c r="I28" s="123"/>
      <c r="J28" s="123"/>
      <c r="K28" s="123"/>
      <c r="L28" s="123"/>
      <c r="M28" s="123"/>
      <c r="N28" s="123"/>
      <c r="O28" s="123"/>
      <c r="P28" s="123"/>
      <c r="Q28" s="123"/>
      <c r="R28" s="123"/>
      <c r="S28" s="123"/>
      <c r="T28" s="123"/>
      <c r="U28" s="123"/>
      <c r="V28" s="123"/>
      <c r="W28" s="123"/>
      <c r="X28" s="123"/>
      <c r="Y28" s="123"/>
    </row>
    <row r="29" spans="1:25" s="131" customFormat="1" ht="6.75" customHeight="1" thickBot="1" x14ac:dyDescent="0.65">
      <c r="A29" s="177"/>
      <c r="B29" s="178"/>
      <c r="C29" s="178"/>
      <c r="D29" s="178"/>
      <c r="E29" s="179"/>
      <c r="F29" s="123"/>
      <c r="G29" s="123"/>
      <c r="H29" s="123"/>
      <c r="I29" s="123"/>
      <c r="J29" s="123"/>
      <c r="K29" s="123"/>
      <c r="L29" s="123"/>
      <c r="M29" s="123"/>
      <c r="N29" s="123"/>
      <c r="O29" s="123"/>
      <c r="P29" s="123"/>
      <c r="Q29" s="123"/>
      <c r="R29" s="123"/>
      <c r="S29" s="123"/>
      <c r="T29" s="123"/>
      <c r="U29" s="123"/>
    </row>
    <row r="30" spans="1:25" s="131" customFormat="1" ht="21" customHeight="1" x14ac:dyDescent="0.6">
      <c r="A30" s="189" t="s">
        <v>126</v>
      </c>
      <c r="B30" s="190"/>
      <c r="C30" s="190"/>
      <c r="D30" s="190"/>
      <c r="E30" s="191"/>
      <c r="F30" s="123"/>
      <c r="G30" s="123"/>
      <c r="H30" s="123"/>
      <c r="I30" s="123"/>
      <c r="J30" s="123"/>
      <c r="K30" s="123"/>
      <c r="L30" s="123"/>
      <c r="M30" s="123"/>
      <c r="N30" s="123"/>
      <c r="O30" s="123"/>
      <c r="P30" s="123"/>
      <c r="Q30" s="123"/>
      <c r="R30" s="123"/>
      <c r="S30" s="123"/>
      <c r="T30" s="123"/>
      <c r="U30" s="123"/>
      <c r="V30" s="123"/>
      <c r="W30" s="123"/>
      <c r="X30" s="123"/>
      <c r="Y30" s="123"/>
    </row>
    <row r="31" spans="1:25" s="131" customFormat="1" ht="69" customHeight="1" thickBot="1" x14ac:dyDescent="0.65">
      <c r="A31" s="198" t="s">
        <v>149</v>
      </c>
      <c r="B31" s="199"/>
      <c r="C31" s="199"/>
      <c r="D31" s="199"/>
      <c r="E31" s="200"/>
      <c r="F31" s="123"/>
      <c r="G31" s="123"/>
      <c r="H31" s="123"/>
      <c r="I31" s="123"/>
      <c r="J31" s="123"/>
      <c r="K31" s="123"/>
      <c r="L31" s="123"/>
      <c r="M31" s="123"/>
      <c r="N31" s="123"/>
      <c r="O31" s="123"/>
      <c r="P31" s="123"/>
      <c r="Q31" s="123"/>
      <c r="R31" s="123"/>
      <c r="S31" s="123"/>
      <c r="T31" s="123"/>
      <c r="U31" s="123"/>
      <c r="V31" s="123"/>
      <c r="W31" s="123"/>
      <c r="X31" s="123"/>
      <c r="Y31" s="123"/>
    </row>
    <row r="32" spans="1:25" ht="107.25" hidden="1" customHeight="1" thickBot="1" x14ac:dyDescent="0.65">
      <c r="A32" s="216" t="s">
        <v>138</v>
      </c>
      <c r="B32" s="217"/>
      <c r="C32" s="217"/>
      <c r="D32" s="217"/>
      <c r="E32" s="218"/>
      <c r="F32" s="123"/>
      <c r="G32" s="123"/>
      <c r="H32" s="123"/>
      <c r="I32" s="123"/>
      <c r="J32" s="123"/>
      <c r="K32" s="123"/>
      <c r="L32" s="123"/>
      <c r="M32" s="123"/>
      <c r="N32" s="123"/>
      <c r="O32" s="123"/>
      <c r="P32" s="123"/>
      <c r="Q32" s="123"/>
      <c r="R32" s="123"/>
      <c r="S32" s="123"/>
      <c r="T32" s="123"/>
      <c r="U32" s="123"/>
      <c r="V32" s="123"/>
      <c r="W32" s="123"/>
      <c r="X32" s="123"/>
      <c r="Y32" s="123"/>
    </row>
    <row r="33" spans="1:25" ht="66.95" hidden="1" customHeight="1" thickBot="1" x14ac:dyDescent="0.65">
      <c r="A33" s="219" t="s">
        <v>139</v>
      </c>
      <c r="B33" s="220"/>
      <c r="C33" s="220"/>
      <c r="D33" s="220"/>
      <c r="E33" s="221"/>
      <c r="F33" s="123"/>
      <c r="G33" s="125">
        <f>0.8*(D17*1.03)</f>
        <v>34278.400000000001</v>
      </c>
      <c r="H33" s="183" t="s">
        <v>106</v>
      </c>
      <c r="I33" s="184"/>
      <c r="J33" s="184"/>
      <c r="K33" s="184"/>
      <c r="L33" s="184"/>
      <c r="M33" s="125">
        <f>G33/26</f>
        <v>1318.4</v>
      </c>
      <c r="N33" s="126" t="s">
        <v>119</v>
      </c>
      <c r="O33" s="127"/>
      <c r="P33" s="123"/>
      <c r="Q33" s="123"/>
      <c r="R33" s="123"/>
      <c r="S33" s="123"/>
      <c r="T33" s="123"/>
      <c r="U33" s="123"/>
      <c r="V33" s="123"/>
      <c r="W33" s="123"/>
      <c r="X33" s="123"/>
      <c r="Y33" s="123"/>
    </row>
    <row r="34" spans="1:25" ht="42.75" hidden="1" customHeight="1" thickBot="1" x14ac:dyDescent="0.65">
      <c r="A34" s="195" t="s">
        <v>140</v>
      </c>
      <c r="B34" s="196"/>
      <c r="C34" s="196"/>
      <c r="D34" s="196"/>
      <c r="E34" s="197"/>
      <c r="F34" s="123"/>
      <c r="G34" s="125">
        <f>0.6*(D17*1.03)</f>
        <v>25708.799999999999</v>
      </c>
      <c r="H34" s="183" t="s">
        <v>106</v>
      </c>
      <c r="I34" s="184"/>
      <c r="J34" s="184"/>
      <c r="K34" s="184"/>
      <c r="L34" s="184"/>
      <c r="M34" s="125">
        <f>G34/26</f>
        <v>988.8</v>
      </c>
      <c r="N34" s="126" t="s">
        <v>119</v>
      </c>
      <c r="O34" s="123"/>
      <c r="P34" s="123"/>
      <c r="Q34" s="123"/>
      <c r="R34" s="123"/>
      <c r="S34" s="123"/>
      <c r="T34" s="123"/>
      <c r="U34" s="123"/>
      <c r="V34" s="123"/>
      <c r="W34" s="123"/>
      <c r="X34" s="123"/>
      <c r="Y34" s="123"/>
    </row>
    <row r="35" spans="1:25" ht="42.75" hidden="1" customHeight="1" thickBot="1" x14ac:dyDescent="0.65">
      <c r="A35" s="195" t="s">
        <v>141</v>
      </c>
      <c r="B35" s="196"/>
      <c r="C35" s="196"/>
      <c r="D35" s="196"/>
      <c r="E35" s="197"/>
      <c r="F35" s="123"/>
      <c r="G35" s="125">
        <f>D17*2.06</f>
        <v>85696</v>
      </c>
      <c r="H35" s="183" t="s">
        <v>107</v>
      </c>
      <c r="I35" s="184"/>
      <c r="J35" s="184"/>
      <c r="K35" s="184"/>
      <c r="L35" s="185"/>
      <c r="M35" s="123"/>
      <c r="N35" s="123"/>
      <c r="O35" s="123"/>
      <c r="P35" s="123"/>
      <c r="Q35" s="123"/>
      <c r="R35" s="123"/>
      <c r="S35" s="123"/>
      <c r="T35" s="123"/>
      <c r="U35" s="123"/>
      <c r="V35" s="123"/>
      <c r="W35" s="123"/>
      <c r="X35" s="123"/>
      <c r="Y35" s="123"/>
    </row>
    <row r="36" spans="1:25" ht="42.75" hidden="1" customHeight="1" thickBot="1" x14ac:dyDescent="0.65">
      <c r="A36" s="195" t="s">
        <v>95</v>
      </c>
      <c r="B36" s="196"/>
      <c r="C36" s="196"/>
      <c r="D36" s="196"/>
      <c r="E36" s="197"/>
      <c r="F36" s="123"/>
      <c r="G36" s="125">
        <f>D17*2.06</f>
        <v>85696</v>
      </c>
      <c r="H36" s="183" t="s">
        <v>107</v>
      </c>
      <c r="I36" s="184"/>
      <c r="J36" s="184"/>
      <c r="K36" s="184"/>
      <c r="L36" s="185"/>
      <c r="M36" s="123"/>
      <c r="N36" s="123"/>
      <c r="O36" s="123"/>
      <c r="P36" s="123"/>
      <c r="Q36" s="123"/>
      <c r="R36" s="123"/>
      <c r="S36" s="123"/>
      <c r="T36" s="123"/>
      <c r="U36" s="123"/>
      <c r="V36" s="123"/>
      <c r="W36" s="123"/>
      <c r="X36" s="123"/>
      <c r="Y36" s="123"/>
    </row>
    <row r="37" spans="1:25" ht="66.95" hidden="1" customHeight="1" x14ac:dyDescent="0.6">
      <c r="A37" s="195" t="s">
        <v>111</v>
      </c>
      <c r="B37" s="196"/>
      <c r="C37" s="196"/>
      <c r="D37" s="196"/>
      <c r="E37" s="197"/>
      <c r="F37" s="123"/>
      <c r="G37" s="128"/>
      <c r="H37" s="129"/>
      <c r="I37" s="129"/>
      <c r="J37" s="129"/>
      <c r="K37" s="129"/>
      <c r="L37" s="129"/>
      <c r="M37" s="123"/>
      <c r="N37" s="123"/>
      <c r="O37" s="123"/>
      <c r="P37" s="123"/>
      <c r="Q37" s="123"/>
      <c r="R37" s="123"/>
      <c r="S37" s="123"/>
      <c r="T37" s="123"/>
      <c r="U37" s="123"/>
      <c r="V37" s="123"/>
      <c r="W37" s="123"/>
      <c r="X37" s="123"/>
      <c r="Y37" s="123"/>
    </row>
    <row r="38" spans="1:25" ht="89.25" hidden="1" customHeight="1" thickBot="1" x14ac:dyDescent="0.65">
      <c r="A38" s="192" t="s">
        <v>142</v>
      </c>
      <c r="B38" s="193"/>
      <c r="C38" s="193"/>
      <c r="D38" s="193"/>
      <c r="E38" s="194"/>
      <c r="F38" s="123"/>
      <c r="G38" s="123"/>
      <c r="H38" s="123"/>
      <c r="I38" s="123"/>
      <c r="J38" s="123"/>
      <c r="K38" s="123"/>
      <c r="L38" s="123"/>
      <c r="M38" s="123"/>
      <c r="N38" s="123"/>
      <c r="O38" s="123"/>
      <c r="P38" s="123"/>
      <c r="Q38" s="123"/>
      <c r="R38" s="123"/>
      <c r="S38" s="123"/>
      <c r="T38" s="123"/>
      <c r="U38" s="123"/>
      <c r="V38" s="123"/>
      <c r="W38" s="123"/>
      <c r="X38" s="123"/>
      <c r="Y38" s="123"/>
    </row>
    <row r="39" spans="1:25" ht="21" hidden="1" customHeight="1" thickBot="1" x14ac:dyDescent="0.65">
      <c r="A39" s="169"/>
      <c r="B39" s="170"/>
      <c r="C39" s="170"/>
      <c r="D39" s="170"/>
      <c r="E39" s="171"/>
      <c r="F39" s="123"/>
      <c r="G39" s="123"/>
      <c r="H39" s="123"/>
      <c r="I39" s="123"/>
      <c r="J39" s="123"/>
      <c r="K39" s="123"/>
      <c r="L39" s="123"/>
      <c r="M39" s="123"/>
      <c r="N39" s="123"/>
      <c r="O39" s="123"/>
      <c r="P39" s="123"/>
      <c r="Q39" s="123"/>
      <c r="R39" s="123"/>
      <c r="S39" s="123"/>
      <c r="T39" s="123"/>
      <c r="U39" s="123"/>
      <c r="V39" s="123"/>
      <c r="W39" s="123"/>
      <c r="X39" s="123"/>
      <c r="Y39" s="123"/>
    </row>
    <row r="40" spans="1:25" s="131" customFormat="1" ht="21" customHeight="1" x14ac:dyDescent="0.6">
      <c r="A40" s="189" t="s">
        <v>125</v>
      </c>
      <c r="B40" s="190"/>
      <c r="C40" s="190"/>
      <c r="D40" s="190"/>
      <c r="E40" s="191"/>
      <c r="F40" s="123"/>
      <c r="G40" s="123"/>
      <c r="H40" s="123"/>
      <c r="I40" s="123"/>
      <c r="J40" s="123"/>
      <c r="K40" s="123"/>
      <c r="L40" s="123"/>
      <c r="M40" s="123"/>
      <c r="N40" s="123"/>
      <c r="O40" s="123"/>
      <c r="P40" s="123"/>
      <c r="Q40" s="123"/>
      <c r="R40" s="123"/>
      <c r="S40" s="123"/>
      <c r="T40" s="123"/>
      <c r="U40" s="123"/>
      <c r="V40" s="123"/>
      <c r="W40" s="123"/>
      <c r="X40" s="123"/>
      <c r="Y40" s="123"/>
    </row>
    <row r="41" spans="1:25" s="131" customFormat="1" ht="84" customHeight="1" thickBot="1" x14ac:dyDescent="0.65">
      <c r="A41" s="198" t="s">
        <v>146</v>
      </c>
      <c r="B41" s="199"/>
      <c r="C41" s="199"/>
      <c r="D41" s="199"/>
      <c r="E41" s="200"/>
      <c r="J41" s="123"/>
      <c r="K41" s="123"/>
      <c r="L41" s="123"/>
      <c r="M41" s="123"/>
      <c r="N41" s="123"/>
      <c r="O41" s="123"/>
      <c r="P41" s="123"/>
      <c r="Q41" s="123"/>
      <c r="R41" s="123"/>
      <c r="S41" s="123"/>
      <c r="T41" s="123"/>
      <c r="U41" s="123"/>
      <c r="V41" s="123"/>
      <c r="W41" s="123"/>
      <c r="X41" s="123"/>
      <c r="Y41" s="123"/>
    </row>
    <row r="42" spans="1:25" ht="21.75" hidden="1" x14ac:dyDescent="0.6">
      <c r="A42" s="180" t="s">
        <v>97</v>
      </c>
      <c r="B42" s="181"/>
      <c r="C42" s="181"/>
      <c r="D42" s="181"/>
      <c r="E42" s="182"/>
      <c r="F42" s="123"/>
      <c r="G42" s="123"/>
      <c r="H42" s="123"/>
      <c r="I42" s="123"/>
      <c r="J42" s="123"/>
      <c r="K42" s="123"/>
      <c r="L42" s="123"/>
      <c r="M42" s="123"/>
      <c r="N42" s="123"/>
      <c r="O42" s="123"/>
      <c r="P42" s="123"/>
      <c r="Q42" s="123"/>
      <c r="R42" s="123"/>
      <c r="S42" s="123"/>
      <c r="T42" s="123"/>
      <c r="U42" s="123"/>
      <c r="V42" s="123"/>
      <c r="W42" s="123"/>
      <c r="X42" s="123"/>
      <c r="Y42" s="123"/>
    </row>
    <row r="43" spans="1:25" ht="42.75" hidden="1" customHeight="1" x14ac:dyDescent="0.6">
      <c r="A43" s="180" t="s">
        <v>96</v>
      </c>
      <c r="B43" s="181"/>
      <c r="C43" s="181"/>
      <c r="D43" s="181"/>
      <c r="E43" s="182"/>
      <c r="F43" s="123"/>
      <c r="G43" s="123"/>
      <c r="H43" s="123"/>
      <c r="I43" s="123"/>
      <c r="J43" s="123"/>
      <c r="K43" s="123"/>
      <c r="L43" s="123"/>
      <c r="M43" s="123"/>
      <c r="N43" s="123"/>
      <c r="O43" s="123"/>
      <c r="P43" s="123"/>
      <c r="Q43" s="123"/>
      <c r="R43" s="123"/>
      <c r="S43" s="123"/>
      <c r="T43" s="123"/>
      <c r="U43" s="123"/>
      <c r="V43" s="123"/>
      <c r="W43" s="123"/>
      <c r="X43" s="123"/>
      <c r="Y43" s="123"/>
    </row>
    <row r="44" spans="1:25" ht="66.95" hidden="1" customHeight="1" thickBot="1" x14ac:dyDescent="0.65">
      <c r="A44" s="186" t="s">
        <v>110</v>
      </c>
      <c r="B44" s="187"/>
      <c r="C44" s="187"/>
      <c r="D44" s="187"/>
      <c r="E44" s="188"/>
      <c r="F44" s="123"/>
      <c r="G44" s="123"/>
      <c r="H44" s="123"/>
      <c r="I44" s="123"/>
      <c r="J44" s="123"/>
      <c r="K44" s="123"/>
      <c r="L44" s="123"/>
      <c r="M44" s="123"/>
      <c r="N44" s="123"/>
      <c r="O44" s="123"/>
      <c r="P44" s="123"/>
      <c r="Q44" s="123"/>
      <c r="R44" s="123"/>
      <c r="S44" s="123"/>
      <c r="T44" s="123"/>
      <c r="U44" s="123"/>
      <c r="V44" s="123"/>
      <c r="W44" s="123"/>
      <c r="X44" s="123"/>
      <c r="Y44" s="123"/>
    </row>
    <row r="45" spans="1:25" ht="21" customHeight="1" x14ac:dyDescent="0.6">
      <c r="A45" s="123"/>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row>
    <row r="46" spans="1:25" ht="21" customHeight="1" x14ac:dyDescent="0.6">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row>
    <row r="47" spans="1:25" ht="21" customHeight="1" x14ac:dyDescent="0.6">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row>
    <row r="48" spans="1:25" ht="21" customHeight="1" x14ac:dyDescent="0.6">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row>
    <row r="49" spans="1:25" ht="21" customHeight="1" x14ac:dyDescent="0.6">
      <c r="A49" s="123"/>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row>
    <row r="50" spans="1:25" ht="21" customHeight="1" x14ac:dyDescent="0.6">
      <c r="A50" s="123"/>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row>
    <row r="51" spans="1:25" ht="21" customHeight="1" x14ac:dyDescent="0.6">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row>
    <row r="52" spans="1:25" ht="21" customHeight="1" x14ac:dyDescent="0.6">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row>
    <row r="53" spans="1:25" ht="21" customHeight="1" x14ac:dyDescent="0.6">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row>
    <row r="54" spans="1:25" ht="21" customHeight="1" x14ac:dyDescent="0.6">
      <c r="A54" s="123"/>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row>
    <row r="55" spans="1:25" ht="21" customHeight="1" x14ac:dyDescent="0.6">
      <c r="A55" s="123"/>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row>
    <row r="56" spans="1:25" ht="21" customHeight="1" x14ac:dyDescent="0.6">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row>
    <row r="57" spans="1:25" ht="21" customHeight="1" x14ac:dyDescent="0.6">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row>
    <row r="58" spans="1:25" ht="21" customHeight="1" x14ac:dyDescent="0.6">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row>
    <row r="59" spans="1:25" ht="21" customHeight="1" x14ac:dyDescent="0.6">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row>
    <row r="60" spans="1:25" ht="21" customHeight="1" x14ac:dyDescent="0.6">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row>
    <row r="61" spans="1:25" ht="21" customHeight="1" x14ac:dyDescent="0.6">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row>
    <row r="62" spans="1:25" ht="21" customHeight="1" x14ac:dyDescent="0.6">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row>
    <row r="63" spans="1:25" ht="21" customHeight="1" x14ac:dyDescent="0.6">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row>
    <row r="64" spans="1:25" ht="21" customHeight="1" x14ac:dyDescent="0.6">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row>
    <row r="65" spans="1:25" ht="21" customHeight="1" x14ac:dyDescent="0.6">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row>
    <row r="66" spans="1:25" ht="21" customHeight="1" x14ac:dyDescent="0.6">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row>
    <row r="67" spans="1:25" ht="21" customHeight="1" x14ac:dyDescent="0.6">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row>
    <row r="68" spans="1:25" ht="21" customHeight="1" x14ac:dyDescent="0.6">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row>
    <row r="69" spans="1:25" ht="21" customHeight="1" x14ac:dyDescent="0.6">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row>
    <row r="70" spans="1:25" ht="21" customHeight="1" x14ac:dyDescent="0.6">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row>
    <row r="71" spans="1:25" ht="21" customHeight="1" x14ac:dyDescent="0.6">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row>
    <row r="72" spans="1:25" ht="21" customHeight="1" x14ac:dyDescent="0.6">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row>
    <row r="73" spans="1:25" ht="21" customHeight="1" x14ac:dyDescent="0.6">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row>
    <row r="74" spans="1:25" ht="21" customHeight="1" x14ac:dyDescent="0.6">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row>
    <row r="75" spans="1:25" ht="21" customHeight="1" x14ac:dyDescent="0.6">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row>
    <row r="76" spans="1:25" ht="21" customHeight="1" x14ac:dyDescent="0.6">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row>
    <row r="77" spans="1:25" ht="21" customHeight="1" x14ac:dyDescent="0.6">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row>
    <row r="78" spans="1:25" ht="21" customHeight="1" x14ac:dyDescent="0.6">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row>
    <row r="79" spans="1:25" ht="21" customHeight="1" x14ac:dyDescent="0.6">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row>
    <row r="80" spans="1:25" ht="21" customHeight="1" x14ac:dyDescent="0.6">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row>
    <row r="81" spans="1:25" ht="21" customHeight="1" x14ac:dyDescent="0.6">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row>
    <row r="82" spans="1:25" ht="21" customHeight="1" x14ac:dyDescent="0.6">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row>
    <row r="83" spans="1:25" ht="21" customHeight="1" x14ac:dyDescent="0.6">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row>
    <row r="84" spans="1:25" ht="21" customHeight="1" x14ac:dyDescent="0.6">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row>
    <row r="85" spans="1:25" ht="21" customHeight="1" x14ac:dyDescent="0.6">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row>
    <row r="86" spans="1:25" ht="21" customHeight="1" x14ac:dyDescent="0.6">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row>
    <row r="87" spans="1:25" ht="21" customHeight="1" x14ac:dyDescent="0.6">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row>
    <row r="88" spans="1:25" ht="21" customHeight="1" x14ac:dyDescent="0.6">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row>
    <row r="89" spans="1:25" ht="21" customHeight="1" x14ac:dyDescent="0.6">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row>
    <row r="90" spans="1:25" ht="21" customHeight="1" x14ac:dyDescent="0.6">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row>
    <row r="91" spans="1:25" ht="21" customHeight="1" x14ac:dyDescent="0.6">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row>
    <row r="92" spans="1:25" ht="21" customHeight="1" x14ac:dyDescent="0.6">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row>
    <row r="93" spans="1:25" ht="21" customHeight="1" x14ac:dyDescent="0.6">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row>
    <row r="94" spans="1:25" ht="21" customHeight="1" x14ac:dyDescent="0.6">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row>
    <row r="95" spans="1:25" ht="21" customHeight="1" x14ac:dyDescent="0.6">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row>
    <row r="96" spans="1:25" ht="21" customHeight="1" x14ac:dyDescent="0.6">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row>
    <row r="97" spans="1:25" ht="21" customHeight="1" x14ac:dyDescent="0.6">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row>
    <row r="98" spans="1:25" ht="21" customHeight="1" x14ac:dyDescent="0.6">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row>
    <row r="99" spans="1:25" ht="21" customHeight="1" x14ac:dyDescent="0.6">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row>
    <row r="100" spans="1:25" ht="21" customHeight="1" x14ac:dyDescent="0.6">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row>
    <row r="101" spans="1:25" ht="21" customHeight="1" x14ac:dyDescent="0.6">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row>
    <row r="102" spans="1:25" ht="21" customHeight="1" x14ac:dyDescent="0.6">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row>
    <row r="103" spans="1:25" ht="21" customHeight="1" x14ac:dyDescent="0.6">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row>
    <row r="104" spans="1:25" ht="21" customHeight="1" x14ac:dyDescent="0.6">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row>
    <row r="105" spans="1:25" ht="21" customHeight="1" x14ac:dyDescent="0.6">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row>
    <row r="106" spans="1:25" ht="21" customHeight="1" x14ac:dyDescent="0.6">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row>
    <row r="107" spans="1:25" ht="21" customHeight="1" x14ac:dyDescent="0.6">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row>
    <row r="108" spans="1:25" ht="21" customHeight="1" x14ac:dyDescent="0.6">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row>
    <row r="109" spans="1:25" ht="21" customHeight="1" x14ac:dyDescent="0.6">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row>
    <row r="110" spans="1:25" ht="21" customHeight="1" x14ac:dyDescent="0.6">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row>
    <row r="111" spans="1:25" ht="21" customHeight="1" x14ac:dyDescent="0.6">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row>
    <row r="112" spans="1:25" ht="21" customHeight="1" x14ac:dyDescent="0.6">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row>
    <row r="113" spans="1:25" ht="21" customHeight="1" x14ac:dyDescent="0.6">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row>
    <row r="114" spans="1:25" ht="21" customHeight="1" x14ac:dyDescent="0.6">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row>
    <row r="115" spans="1:25" ht="21" customHeight="1" x14ac:dyDescent="0.6">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row>
    <row r="116" spans="1:25" ht="21" customHeight="1" x14ac:dyDescent="0.6">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row>
    <row r="117" spans="1:25" ht="21" customHeight="1" x14ac:dyDescent="0.6">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row>
    <row r="118" spans="1:25" ht="21" customHeight="1" x14ac:dyDescent="0.6">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row>
    <row r="119" spans="1:25" ht="21" customHeight="1" x14ac:dyDescent="0.6">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row>
    <row r="120" spans="1:25" ht="21" customHeight="1" x14ac:dyDescent="0.6">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row>
    <row r="121" spans="1:25" ht="21" customHeight="1" x14ac:dyDescent="0.6">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row>
    <row r="122" spans="1:25" ht="21" customHeight="1" x14ac:dyDescent="0.6">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row>
    <row r="123" spans="1:25" ht="21" customHeight="1" x14ac:dyDescent="0.6">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row>
    <row r="124" spans="1:25" ht="21" customHeight="1" x14ac:dyDescent="0.6">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row>
    <row r="125" spans="1:25" ht="21" customHeight="1" x14ac:dyDescent="0.6">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row>
    <row r="126" spans="1:25" ht="21" customHeight="1" x14ac:dyDescent="0.6">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row>
    <row r="127" spans="1:25" ht="21" customHeight="1" x14ac:dyDescent="0.6">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row>
    <row r="128" spans="1:25" ht="21" customHeight="1" x14ac:dyDescent="0.6">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row>
    <row r="129" spans="1:25" ht="21" customHeight="1" x14ac:dyDescent="0.6">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row>
    <row r="130" spans="1:25" ht="21" customHeight="1" x14ac:dyDescent="0.6">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row>
    <row r="131" spans="1:25" ht="21" customHeight="1" x14ac:dyDescent="0.6">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row>
    <row r="132" spans="1:25" ht="21" customHeight="1" x14ac:dyDescent="0.6">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row>
    <row r="133" spans="1:25" ht="21" customHeight="1" x14ac:dyDescent="0.6">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row>
    <row r="134" spans="1:25" ht="21" customHeight="1" x14ac:dyDescent="0.6">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row>
    <row r="135" spans="1:25" ht="21" customHeight="1" x14ac:dyDescent="0.6">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row>
    <row r="136" spans="1:25" ht="21" customHeight="1" x14ac:dyDescent="0.6">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row>
    <row r="137" spans="1:25" ht="21" customHeight="1" x14ac:dyDescent="0.6">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row>
    <row r="138" spans="1:25" ht="21" customHeight="1" x14ac:dyDescent="0.6">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row>
    <row r="139" spans="1:25" ht="21" customHeight="1" x14ac:dyDescent="0.6">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row>
    <row r="140" spans="1:25" ht="21" customHeight="1" x14ac:dyDescent="0.6">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row>
    <row r="141" spans="1:25" ht="21" customHeight="1" x14ac:dyDescent="0.6">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row>
    <row r="142" spans="1:25" ht="21" customHeight="1" x14ac:dyDescent="0.6">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row>
    <row r="143" spans="1:25" ht="21" customHeight="1" x14ac:dyDescent="0.6">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row>
    <row r="144" spans="1:25" ht="21" customHeight="1" x14ac:dyDescent="0.6">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row>
    <row r="145" spans="1:25" ht="21" customHeight="1" x14ac:dyDescent="0.6">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row>
    <row r="146" spans="1:25" ht="21" customHeight="1" x14ac:dyDescent="0.6">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row>
    <row r="147" spans="1:25" ht="21" customHeight="1" x14ac:dyDescent="0.6">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row>
    <row r="148" spans="1:25" ht="21" customHeight="1" x14ac:dyDescent="0.6">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row>
    <row r="149" spans="1:25" ht="21" customHeight="1" x14ac:dyDescent="0.6">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row>
    <row r="150" spans="1:25" ht="21" customHeight="1" x14ac:dyDescent="0.6">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row>
    <row r="151" spans="1:25" ht="21" customHeight="1" x14ac:dyDescent="0.6">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row>
    <row r="152" spans="1:25" ht="21" customHeight="1" x14ac:dyDescent="0.6">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row>
    <row r="153" spans="1:25" ht="21" customHeight="1" x14ac:dyDescent="0.6">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row>
    <row r="154" spans="1:25" ht="21" customHeight="1" x14ac:dyDescent="0.6">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row>
    <row r="155" spans="1:25" ht="21" customHeight="1" x14ac:dyDescent="0.6">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row>
    <row r="156" spans="1:25" ht="21" customHeight="1" x14ac:dyDescent="0.6">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row>
    <row r="157" spans="1:25" ht="21" customHeight="1" x14ac:dyDescent="0.6">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row>
    <row r="158" spans="1:25" ht="21" customHeight="1" x14ac:dyDescent="0.6">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row>
    <row r="159" spans="1:25" ht="21" customHeight="1" x14ac:dyDescent="0.6">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row>
    <row r="160" spans="1:25" ht="21" customHeight="1" x14ac:dyDescent="0.6">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row>
    <row r="161" spans="1:25" ht="21" customHeight="1" x14ac:dyDescent="0.6">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row>
    <row r="162" spans="1:25" ht="21" customHeight="1" x14ac:dyDescent="0.6">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row>
    <row r="163" spans="1:25" ht="21" customHeight="1" x14ac:dyDescent="0.6">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row>
    <row r="164" spans="1:25" ht="21" customHeight="1" x14ac:dyDescent="0.6">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row>
    <row r="165" spans="1:25" ht="21" customHeight="1" x14ac:dyDescent="0.6">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row>
    <row r="166" spans="1:25" ht="21" customHeight="1" x14ac:dyDescent="0.6">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row>
    <row r="167" spans="1:25" ht="21" customHeight="1" x14ac:dyDescent="0.6">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row>
    <row r="168" spans="1:25" ht="21" customHeight="1" x14ac:dyDescent="0.6">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row>
    <row r="169" spans="1:25" ht="21" customHeight="1" x14ac:dyDescent="0.6">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row>
    <row r="170" spans="1:25" ht="21" customHeight="1" x14ac:dyDescent="0.6">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row>
    <row r="171" spans="1:25" ht="21" customHeight="1" x14ac:dyDescent="0.6">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row>
    <row r="172" spans="1:25" ht="21" customHeight="1" x14ac:dyDescent="0.6">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row>
    <row r="173" spans="1:25" ht="21" customHeight="1" x14ac:dyDescent="0.6">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row>
    <row r="174" spans="1:25" ht="21" customHeight="1" x14ac:dyDescent="0.6">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row>
    <row r="175" spans="1:25" ht="21" customHeight="1" x14ac:dyDescent="0.6">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row>
    <row r="176" spans="1:25" ht="21" customHeight="1" x14ac:dyDescent="0.6">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row>
    <row r="177" spans="1:25" ht="21" customHeight="1" x14ac:dyDescent="0.6">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row>
    <row r="178" spans="1:25" ht="21" customHeight="1" x14ac:dyDescent="0.6">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row>
    <row r="179" spans="1:25" ht="21" customHeight="1" x14ac:dyDescent="0.6">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row>
    <row r="180" spans="1:25" ht="21" customHeight="1" x14ac:dyDescent="0.6">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row>
    <row r="181" spans="1:25" ht="21" customHeight="1" x14ac:dyDescent="0.6">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row>
    <row r="182" spans="1:25" ht="21" customHeight="1" x14ac:dyDescent="0.6">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row>
    <row r="183" spans="1:25" ht="21" customHeight="1" x14ac:dyDescent="0.6">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row>
    <row r="184" spans="1:25" ht="21" customHeight="1" x14ac:dyDescent="0.6">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row>
    <row r="185" spans="1:25" ht="21" customHeight="1" x14ac:dyDescent="0.6">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row>
    <row r="186" spans="1:25" ht="21" customHeight="1" x14ac:dyDescent="0.6">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row>
    <row r="187" spans="1:25" ht="21" customHeight="1" x14ac:dyDescent="0.6">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row>
    <row r="188" spans="1:25" ht="21" customHeight="1" x14ac:dyDescent="0.6">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row>
    <row r="189" spans="1:25" ht="21" customHeight="1" x14ac:dyDescent="0.6">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row>
    <row r="190" spans="1:25" ht="21" customHeight="1" x14ac:dyDescent="0.6">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row>
    <row r="191" spans="1:25" ht="21" customHeight="1" x14ac:dyDescent="0.6">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row>
    <row r="192" spans="1:25" ht="21" customHeight="1" x14ac:dyDescent="0.6">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row>
    <row r="193" spans="1:25" ht="21" customHeight="1" x14ac:dyDescent="0.6">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row>
    <row r="194" spans="1:25" ht="21" customHeight="1" x14ac:dyDescent="0.6">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row>
    <row r="195" spans="1:25" ht="21" customHeight="1" x14ac:dyDescent="0.6">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row>
    <row r="196" spans="1:25" ht="21" customHeight="1" x14ac:dyDescent="0.6">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row>
    <row r="197" spans="1:25" ht="21" customHeight="1" x14ac:dyDescent="0.6">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row>
    <row r="198" spans="1:25" ht="21" customHeight="1" x14ac:dyDescent="0.6">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row>
    <row r="199" spans="1:25" ht="21" customHeight="1" x14ac:dyDescent="0.6">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row>
    <row r="200" spans="1:25" ht="21" customHeight="1" x14ac:dyDescent="0.6">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row>
    <row r="201" spans="1:25" ht="21" customHeight="1" x14ac:dyDescent="0.6">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row>
    <row r="202" spans="1:25" ht="21" customHeight="1" x14ac:dyDescent="0.6">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row>
    <row r="203" spans="1:25" ht="21" customHeight="1" x14ac:dyDescent="0.6">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row>
    <row r="204" spans="1:25" ht="21" customHeight="1" x14ac:dyDescent="0.6">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row>
    <row r="205" spans="1:25" ht="21" customHeight="1" x14ac:dyDescent="0.6">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row>
    <row r="206" spans="1:25" ht="21" customHeight="1" x14ac:dyDescent="0.6">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row>
    <row r="207" spans="1:25" ht="21" customHeight="1" x14ac:dyDescent="0.6">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row>
    <row r="208" spans="1:25" ht="21" customHeight="1" x14ac:dyDescent="0.6">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row>
    <row r="209" spans="1:25" ht="21" customHeight="1" x14ac:dyDescent="0.6">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row>
    <row r="210" spans="1:25" ht="21" customHeight="1" x14ac:dyDescent="0.6">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row>
    <row r="211" spans="1:25" ht="21" customHeight="1" x14ac:dyDescent="0.6">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row>
    <row r="212" spans="1:25" ht="21" customHeight="1" x14ac:dyDescent="0.6">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row>
    <row r="213" spans="1:25" ht="21" customHeight="1" x14ac:dyDescent="0.6">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row>
    <row r="214" spans="1:25" ht="21" customHeight="1" x14ac:dyDescent="0.6">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row>
    <row r="215" spans="1:25" ht="21" customHeight="1" x14ac:dyDescent="0.6">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row>
    <row r="216" spans="1:25" ht="21" customHeight="1" x14ac:dyDescent="0.6">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row>
    <row r="217" spans="1:25" ht="21" customHeight="1" x14ac:dyDescent="0.6">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row>
    <row r="218" spans="1:25" ht="21" customHeight="1" x14ac:dyDescent="0.6">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row>
    <row r="219" spans="1:25" ht="21" customHeight="1" x14ac:dyDescent="0.6">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row>
    <row r="220" spans="1:25" ht="21" customHeight="1" x14ac:dyDescent="0.6">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row>
    <row r="221" spans="1:25" ht="21" customHeight="1" x14ac:dyDescent="0.6">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row>
    <row r="222" spans="1:25" ht="21" customHeight="1" x14ac:dyDescent="0.6">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row>
    <row r="223" spans="1:25" ht="21" customHeight="1" x14ac:dyDescent="0.6">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row>
    <row r="224" spans="1:25" ht="21" customHeight="1" x14ac:dyDescent="0.6">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row>
    <row r="225" spans="1:25" ht="21" customHeight="1" x14ac:dyDescent="0.6">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row>
    <row r="226" spans="1:25" ht="21" customHeight="1" x14ac:dyDescent="0.6">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row>
    <row r="227" spans="1:25" ht="21" customHeight="1" x14ac:dyDescent="0.6">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row>
    <row r="228" spans="1:25" ht="21" customHeight="1" x14ac:dyDescent="0.6">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row>
    <row r="229" spans="1:25" ht="21" customHeight="1" x14ac:dyDescent="0.6">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row>
    <row r="230" spans="1:25" ht="21" customHeight="1" x14ac:dyDescent="0.6">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row>
    <row r="231" spans="1:25" ht="21" customHeight="1" x14ac:dyDescent="0.6">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row>
    <row r="232" spans="1:25" ht="21" customHeight="1" x14ac:dyDescent="0.6">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row>
    <row r="233" spans="1:25" ht="21" customHeight="1" x14ac:dyDescent="0.6">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row>
    <row r="234" spans="1:25" ht="21" customHeight="1" x14ac:dyDescent="0.6">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row>
    <row r="235" spans="1:25" ht="21" customHeight="1" x14ac:dyDescent="0.6">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row>
    <row r="236" spans="1:25" ht="21" customHeight="1" x14ac:dyDescent="0.6">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row>
    <row r="237" spans="1:25" ht="21" customHeight="1" x14ac:dyDescent="0.6">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row>
    <row r="238" spans="1:25" ht="21" customHeight="1" x14ac:dyDescent="0.6">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row>
    <row r="239" spans="1:25" ht="21" customHeight="1" x14ac:dyDescent="0.6">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row>
    <row r="240" spans="1:25" ht="21" customHeight="1" x14ac:dyDescent="0.6">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row>
    <row r="241" spans="1:25" ht="21" customHeight="1" x14ac:dyDescent="0.6">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row>
    <row r="242" spans="1:25" ht="21" customHeight="1" x14ac:dyDescent="0.6">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row>
    <row r="243" spans="1:25" ht="21" customHeight="1" x14ac:dyDescent="0.6">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row>
    <row r="244" spans="1:25" ht="21" customHeight="1" x14ac:dyDescent="0.6">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row>
    <row r="245" spans="1:25" ht="21" customHeight="1" x14ac:dyDescent="0.6">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row>
    <row r="246" spans="1:25" ht="21" customHeight="1" x14ac:dyDescent="0.6">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row>
    <row r="247" spans="1:25" ht="21" customHeight="1" x14ac:dyDescent="0.6">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row>
    <row r="248" spans="1:25" ht="21" customHeight="1" x14ac:dyDescent="0.6">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row>
    <row r="249" spans="1:25" ht="21" customHeight="1" x14ac:dyDescent="0.6">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row>
    <row r="250" spans="1:25" ht="21" customHeight="1" x14ac:dyDescent="0.6">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row>
    <row r="251" spans="1:25" ht="21" customHeight="1" x14ac:dyDescent="0.6">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row>
    <row r="252" spans="1:25" ht="21" customHeight="1" x14ac:dyDescent="0.6">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row>
    <row r="253" spans="1:25" ht="21" customHeight="1" x14ac:dyDescent="0.6">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row>
    <row r="254" spans="1:25" ht="21" customHeight="1" x14ac:dyDescent="0.6">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row>
    <row r="255" spans="1:25" ht="21" customHeight="1" x14ac:dyDescent="0.6">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row>
    <row r="256" spans="1:25" ht="21" customHeight="1" x14ac:dyDescent="0.6">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row>
    <row r="257" spans="1:25" ht="21" customHeight="1" x14ac:dyDescent="0.6">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row>
    <row r="258" spans="1:25" ht="21" customHeight="1" x14ac:dyDescent="0.6">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row>
    <row r="259" spans="1:25" ht="21" customHeight="1" x14ac:dyDescent="0.6">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row>
    <row r="260" spans="1:25" ht="21" customHeight="1" x14ac:dyDescent="0.6">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row>
    <row r="261" spans="1:25" ht="21" customHeight="1" x14ac:dyDescent="0.6">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row>
    <row r="262" spans="1:25" ht="21" customHeight="1" x14ac:dyDescent="0.6">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row>
    <row r="263" spans="1:25" ht="21" customHeight="1" x14ac:dyDescent="0.6">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row>
    <row r="264" spans="1:25" ht="21" customHeight="1" x14ac:dyDescent="0.6">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row>
    <row r="265" spans="1:25" ht="21" customHeight="1" x14ac:dyDescent="0.6">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row>
    <row r="266" spans="1:25" ht="21" customHeight="1" x14ac:dyDescent="0.6">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row>
    <row r="267" spans="1:25" ht="21" customHeight="1" x14ac:dyDescent="0.6">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row>
    <row r="268" spans="1:25" ht="21" customHeight="1" x14ac:dyDescent="0.6">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row>
    <row r="269" spans="1:25" ht="21" customHeight="1" x14ac:dyDescent="0.6">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row>
    <row r="270" spans="1:25" ht="21" customHeight="1" x14ac:dyDescent="0.6">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row>
    <row r="271" spans="1:25" ht="21" customHeight="1" x14ac:dyDescent="0.6">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row>
    <row r="272" spans="1:25" ht="21" customHeight="1" x14ac:dyDescent="0.6">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row>
    <row r="273" spans="1:25" ht="21" customHeight="1" x14ac:dyDescent="0.6">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row>
    <row r="274" spans="1:25" ht="21" customHeight="1" x14ac:dyDescent="0.6">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row>
    <row r="275" spans="1:25" ht="21" customHeight="1" x14ac:dyDescent="0.6">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row>
    <row r="276" spans="1:25" ht="21" customHeight="1" x14ac:dyDescent="0.6">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row>
    <row r="277" spans="1:25" ht="21" customHeight="1" x14ac:dyDescent="0.6">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row>
    <row r="278" spans="1:25" ht="21" customHeight="1" x14ac:dyDescent="0.6">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row>
    <row r="279" spans="1:25" ht="21" customHeight="1" x14ac:dyDescent="0.6">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row>
    <row r="280" spans="1:25" ht="21" customHeight="1" x14ac:dyDescent="0.6">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row>
    <row r="281" spans="1:25" ht="21" customHeight="1" x14ac:dyDescent="0.6">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row>
    <row r="282" spans="1:25" ht="21" customHeight="1" x14ac:dyDescent="0.6">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row>
    <row r="283" spans="1:25" ht="21" customHeight="1" x14ac:dyDescent="0.6">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row>
    <row r="284" spans="1:25" ht="21" customHeight="1" x14ac:dyDescent="0.6">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row>
    <row r="285" spans="1:25" ht="21" customHeight="1" x14ac:dyDescent="0.6">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row>
    <row r="286" spans="1:25" ht="21" customHeight="1" x14ac:dyDescent="0.6">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row>
    <row r="287" spans="1:25" ht="21" customHeight="1" x14ac:dyDescent="0.6">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row>
    <row r="288" spans="1:25" ht="21" customHeight="1" x14ac:dyDescent="0.6">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row>
    <row r="289" spans="1:25" ht="21" customHeight="1" x14ac:dyDescent="0.6">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row>
    <row r="290" spans="1:25" ht="21" customHeight="1" x14ac:dyDescent="0.6">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row>
    <row r="291" spans="1:25" ht="21" customHeight="1" x14ac:dyDescent="0.6">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row>
    <row r="292" spans="1:25" ht="21" customHeight="1" x14ac:dyDescent="0.6">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row>
    <row r="293" spans="1:25" ht="21" customHeight="1" x14ac:dyDescent="0.6">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row>
    <row r="294" spans="1:25" ht="21" customHeight="1" x14ac:dyDescent="0.6">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row>
    <row r="295" spans="1:25" ht="21" customHeight="1" x14ac:dyDescent="0.6">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row>
    <row r="296" spans="1:25" ht="21" customHeight="1" x14ac:dyDescent="0.6">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row>
    <row r="297" spans="1:25" ht="21" customHeight="1" x14ac:dyDescent="0.6">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row>
    <row r="298" spans="1:25" ht="21" customHeight="1" x14ac:dyDescent="0.6">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row>
    <row r="299" spans="1:25" ht="21" customHeight="1" x14ac:dyDescent="0.6">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row>
    <row r="300" spans="1:25" ht="21" customHeight="1" x14ac:dyDescent="0.6">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row>
    <row r="301" spans="1:25" ht="21" customHeight="1" x14ac:dyDescent="0.6">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row>
    <row r="302" spans="1:25" ht="21" customHeight="1" x14ac:dyDescent="0.6">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row>
    <row r="303" spans="1:25" ht="21" customHeight="1" x14ac:dyDescent="0.6">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row>
    <row r="304" spans="1:25" ht="21" customHeight="1" x14ac:dyDescent="0.6">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row>
    <row r="305" spans="1:25" ht="21" customHeight="1" x14ac:dyDescent="0.6">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row>
    <row r="306" spans="1:25" ht="21" customHeight="1" x14ac:dyDescent="0.6">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row>
    <row r="307" spans="1:25" ht="21" customHeight="1" x14ac:dyDescent="0.6">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row>
    <row r="308" spans="1:25" ht="21" customHeight="1" x14ac:dyDescent="0.6">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row>
    <row r="309" spans="1:25" ht="21" customHeight="1" x14ac:dyDescent="0.6">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row>
    <row r="310" spans="1:25" ht="21" customHeight="1" x14ac:dyDescent="0.6">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row>
    <row r="311" spans="1:25" ht="21" customHeight="1" x14ac:dyDescent="0.6">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row>
    <row r="312" spans="1:25" ht="21" customHeight="1" x14ac:dyDescent="0.6">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row>
    <row r="313" spans="1:25" ht="21" customHeight="1" x14ac:dyDescent="0.6">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row>
    <row r="314" spans="1:25" ht="21" customHeight="1" x14ac:dyDescent="0.6">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row>
    <row r="315" spans="1:25" ht="21" customHeight="1" x14ac:dyDescent="0.6">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row>
    <row r="316" spans="1:25" ht="21" customHeight="1" x14ac:dyDescent="0.6">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row>
    <row r="317" spans="1:25" ht="21" customHeight="1" x14ac:dyDescent="0.6">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row>
    <row r="318" spans="1:25" ht="21" customHeight="1" x14ac:dyDescent="0.6">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row>
    <row r="319" spans="1:25" ht="21" customHeight="1" x14ac:dyDescent="0.6">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row>
    <row r="320" spans="1:25" ht="21" customHeight="1" x14ac:dyDescent="0.6">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row>
    <row r="321" spans="1:25" ht="21" customHeight="1" x14ac:dyDescent="0.6">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row>
    <row r="322" spans="1:25" ht="21" customHeight="1" x14ac:dyDescent="0.6">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row>
    <row r="323" spans="1:25" ht="21" customHeight="1" x14ac:dyDescent="0.6">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row>
    <row r="324" spans="1:25" ht="21" customHeight="1" x14ac:dyDescent="0.6">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row>
    <row r="325" spans="1:25" ht="21" customHeight="1" x14ac:dyDescent="0.6">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row>
    <row r="326" spans="1:25" ht="21" customHeight="1" x14ac:dyDescent="0.6">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row>
    <row r="327" spans="1:25" ht="21" customHeight="1" x14ac:dyDescent="0.6">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row>
    <row r="328" spans="1:25" ht="21" customHeight="1" x14ac:dyDescent="0.6">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row>
    <row r="329" spans="1:25" ht="21" customHeight="1" x14ac:dyDescent="0.6">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row>
    <row r="330" spans="1:25" ht="21" customHeight="1" x14ac:dyDescent="0.6">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row>
    <row r="331" spans="1:25" ht="21" customHeight="1" x14ac:dyDescent="0.6">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row>
    <row r="332" spans="1:25" ht="21" customHeight="1" x14ac:dyDescent="0.6">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row>
    <row r="333" spans="1:25" ht="21" customHeight="1" x14ac:dyDescent="0.6">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row>
    <row r="334" spans="1:25" ht="21" customHeight="1" x14ac:dyDescent="0.6">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row>
    <row r="335" spans="1:25" ht="21" customHeight="1" x14ac:dyDescent="0.6">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row>
    <row r="336" spans="1:25" ht="21" customHeight="1" x14ac:dyDescent="0.6">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row>
    <row r="337" spans="1:25" ht="21" customHeight="1" x14ac:dyDescent="0.6">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row>
    <row r="338" spans="1:25" ht="21" customHeight="1" x14ac:dyDescent="0.6">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row>
    <row r="339" spans="1:25" ht="21" customHeight="1" x14ac:dyDescent="0.6">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row>
    <row r="340" spans="1:25" ht="21" customHeight="1" x14ac:dyDescent="0.6">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row>
    <row r="341" spans="1:25" ht="21" customHeight="1" x14ac:dyDescent="0.6">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row>
    <row r="342" spans="1:25" ht="21" customHeight="1" x14ac:dyDescent="0.6">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row>
    <row r="343" spans="1:25" ht="21" customHeight="1" x14ac:dyDescent="0.6">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row>
    <row r="344" spans="1:25" ht="21" customHeight="1" x14ac:dyDescent="0.6">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row>
    <row r="345" spans="1:25" ht="21" customHeight="1" x14ac:dyDescent="0.6">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row>
    <row r="346" spans="1:25" ht="21" customHeight="1" x14ac:dyDescent="0.6">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row>
    <row r="347" spans="1:25" ht="21" customHeight="1" x14ac:dyDescent="0.6">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row>
    <row r="348" spans="1:25" ht="21" customHeight="1" x14ac:dyDescent="0.6">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row>
    <row r="349" spans="1:25" ht="21" customHeight="1" x14ac:dyDescent="0.6">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row>
    <row r="350" spans="1:25" ht="21" customHeight="1" x14ac:dyDescent="0.6">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row>
    <row r="351" spans="1:25" ht="21" customHeight="1" x14ac:dyDescent="0.6">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row>
    <row r="352" spans="1:25" ht="21" customHeight="1" x14ac:dyDescent="0.6">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row>
    <row r="353" spans="1:25" ht="21" customHeight="1" x14ac:dyDescent="0.6">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row>
    <row r="354" spans="1:25" ht="21" customHeight="1" x14ac:dyDescent="0.6">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row>
    <row r="355" spans="1:25" ht="21" customHeight="1" x14ac:dyDescent="0.6">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row>
    <row r="356" spans="1:25" ht="21" customHeight="1" x14ac:dyDescent="0.6">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row>
    <row r="357" spans="1:25" ht="21" customHeight="1" x14ac:dyDescent="0.6">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row>
    <row r="358" spans="1:25" ht="21" customHeight="1" x14ac:dyDescent="0.6">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row>
    <row r="359" spans="1:25" ht="21" customHeight="1" x14ac:dyDescent="0.6">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row>
    <row r="360" spans="1:25" ht="21" customHeight="1" x14ac:dyDescent="0.6">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row>
    <row r="361" spans="1:25" ht="21" customHeight="1" x14ac:dyDescent="0.6">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row>
    <row r="362" spans="1:25" ht="21" customHeight="1" x14ac:dyDescent="0.6">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row>
    <row r="363" spans="1:25" ht="21" customHeight="1" x14ac:dyDescent="0.6">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row>
    <row r="364" spans="1:25" ht="21" customHeight="1" x14ac:dyDescent="0.6">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row>
    <row r="365" spans="1:25" ht="21" customHeight="1" x14ac:dyDescent="0.6">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row>
    <row r="366" spans="1:25" ht="21" customHeight="1" x14ac:dyDescent="0.6">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row>
    <row r="367" spans="1:25" ht="21" customHeight="1" x14ac:dyDescent="0.6">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row>
    <row r="368" spans="1:25" ht="21" customHeight="1" x14ac:dyDescent="0.6">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row>
    <row r="369" spans="1:25" ht="21" customHeight="1" x14ac:dyDescent="0.6">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row>
    <row r="370" spans="1:25" ht="21" customHeight="1" x14ac:dyDescent="0.6">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row>
    <row r="371" spans="1:25" ht="21" customHeight="1" x14ac:dyDescent="0.6">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row>
    <row r="372" spans="1:25" ht="21" customHeight="1" x14ac:dyDescent="0.6">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row>
    <row r="373" spans="1:25" ht="21" customHeight="1" x14ac:dyDescent="0.6">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row>
    <row r="374" spans="1:25" ht="21" customHeight="1" x14ac:dyDescent="0.6">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row>
    <row r="375" spans="1:25" ht="21" customHeight="1" x14ac:dyDescent="0.6">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row>
    <row r="376" spans="1:25" ht="21" customHeight="1" x14ac:dyDescent="0.6">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row>
    <row r="377" spans="1:25" ht="21" customHeight="1" x14ac:dyDescent="0.6">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row>
    <row r="378" spans="1:25" ht="21" customHeight="1" x14ac:dyDescent="0.6">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row>
    <row r="379" spans="1:25" ht="21" customHeight="1" x14ac:dyDescent="0.6">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row>
    <row r="380" spans="1:25" ht="21" customHeight="1" x14ac:dyDescent="0.6">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row>
    <row r="381" spans="1:25" ht="21" customHeight="1" x14ac:dyDescent="0.6">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row>
    <row r="382" spans="1:25" ht="21" customHeight="1" x14ac:dyDescent="0.6">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row>
    <row r="383" spans="1:25" ht="21" customHeight="1" x14ac:dyDescent="0.6">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row>
    <row r="384" spans="1:25" ht="21" customHeight="1" x14ac:dyDescent="0.6">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row>
    <row r="385" spans="1:25" ht="21" customHeight="1" x14ac:dyDescent="0.6">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row>
    <row r="386" spans="1:25" ht="21" customHeight="1" x14ac:dyDescent="0.6">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row>
    <row r="387" spans="1:25" ht="21" customHeight="1" x14ac:dyDescent="0.6">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row>
    <row r="388" spans="1:25" ht="21" customHeight="1" x14ac:dyDescent="0.6">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row>
    <row r="389" spans="1:25" ht="21" customHeight="1" x14ac:dyDescent="0.6">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row>
    <row r="390" spans="1:25" ht="21" customHeight="1" x14ac:dyDescent="0.6">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row>
    <row r="391" spans="1:25" ht="21" customHeight="1" x14ac:dyDescent="0.6">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row>
    <row r="392" spans="1:25" ht="21" customHeight="1" x14ac:dyDescent="0.6">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row>
    <row r="393" spans="1:25" ht="21" customHeight="1" x14ac:dyDescent="0.6">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row>
    <row r="394" spans="1:25" ht="21" customHeight="1" x14ac:dyDescent="0.6">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row>
    <row r="395" spans="1:25" ht="21" customHeight="1" x14ac:dyDescent="0.6">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row>
    <row r="396" spans="1:25" ht="21" customHeight="1" x14ac:dyDescent="0.6">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row>
    <row r="397" spans="1:25" ht="21" customHeight="1" x14ac:dyDescent="0.6">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row>
    <row r="398" spans="1:25" ht="21" customHeight="1" x14ac:dyDescent="0.6">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row>
    <row r="399" spans="1:25" ht="21" customHeight="1" x14ac:dyDescent="0.6">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row>
    <row r="400" spans="1:25" ht="21" customHeight="1" x14ac:dyDescent="0.6">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row>
    <row r="401" spans="1:25" ht="21" customHeight="1" x14ac:dyDescent="0.6">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row>
    <row r="402" spans="1:25" ht="21" customHeight="1" x14ac:dyDescent="0.6">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row>
    <row r="403" spans="1:25" ht="21" customHeight="1" x14ac:dyDescent="0.6">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row>
    <row r="404" spans="1:25" ht="21" customHeight="1" x14ac:dyDescent="0.6">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row>
    <row r="405" spans="1:25" ht="21" customHeight="1" x14ac:dyDescent="0.6">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row>
    <row r="406" spans="1:25" ht="21" customHeight="1" x14ac:dyDescent="0.6">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row>
    <row r="407" spans="1:25" ht="21" customHeight="1" x14ac:dyDescent="0.6">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row>
    <row r="408" spans="1:25" ht="21" customHeight="1" x14ac:dyDescent="0.6">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row>
    <row r="409" spans="1:25" ht="21" customHeight="1" x14ac:dyDescent="0.6">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row>
    <row r="410" spans="1:25" ht="21" customHeight="1" x14ac:dyDescent="0.6">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row>
    <row r="411" spans="1:25" ht="21" customHeight="1" x14ac:dyDescent="0.6">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row>
    <row r="412" spans="1:25" ht="21" customHeight="1" x14ac:dyDescent="0.6">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row>
    <row r="413" spans="1:25" ht="21" customHeight="1" x14ac:dyDescent="0.6">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row>
    <row r="414" spans="1:25" ht="21" customHeight="1" x14ac:dyDescent="0.6">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row>
    <row r="415" spans="1:25" ht="21" customHeight="1" x14ac:dyDescent="0.6">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row>
    <row r="416" spans="1:25" ht="21" customHeight="1" x14ac:dyDescent="0.6">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row>
    <row r="417" spans="1:25" ht="21" customHeight="1" x14ac:dyDescent="0.6">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row>
    <row r="418" spans="1:25" ht="21" customHeight="1" x14ac:dyDescent="0.6">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row>
    <row r="419" spans="1:25" ht="21" customHeight="1" x14ac:dyDescent="0.6">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row>
    <row r="420" spans="1:25" ht="21" customHeight="1" x14ac:dyDescent="0.6">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row>
    <row r="421" spans="1:25" ht="21" customHeight="1" x14ac:dyDescent="0.6">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row>
    <row r="422" spans="1:25" ht="21" customHeight="1" x14ac:dyDescent="0.6">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row>
    <row r="423" spans="1:25" ht="21" customHeight="1" x14ac:dyDescent="0.6">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row>
    <row r="424" spans="1:25" ht="21" customHeight="1" x14ac:dyDescent="0.6">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row>
    <row r="425" spans="1:25" ht="21" customHeight="1" x14ac:dyDescent="0.6">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row>
    <row r="426" spans="1:25" ht="21" customHeight="1" x14ac:dyDescent="0.6">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row>
    <row r="427" spans="1:25" ht="21" customHeight="1" x14ac:dyDescent="0.6">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row>
    <row r="428" spans="1:25" ht="21" customHeight="1" x14ac:dyDescent="0.6">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row>
    <row r="429" spans="1:25" ht="21" customHeight="1" x14ac:dyDescent="0.6">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row>
    <row r="430" spans="1:25" ht="21" customHeight="1" x14ac:dyDescent="0.6">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row>
    <row r="431" spans="1:25" ht="21" customHeight="1" x14ac:dyDescent="0.6">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row>
    <row r="432" spans="1:25" ht="21" customHeight="1" x14ac:dyDescent="0.6">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row>
    <row r="433" spans="1:25" ht="21" customHeight="1" x14ac:dyDescent="0.6">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row>
    <row r="434" spans="1:25" ht="21" customHeight="1" x14ac:dyDescent="0.6">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row>
    <row r="435" spans="1:25" ht="21" customHeight="1" x14ac:dyDescent="0.6">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row>
    <row r="436" spans="1:25" ht="21" customHeight="1" x14ac:dyDescent="0.6">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row>
    <row r="437" spans="1:25" ht="21" customHeight="1" x14ac:dyDescent="0.6">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row>
    <row r="438" spans="1:25" ht="21" customHeight="1" x14ac:dyDescent="0.6">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row>
    <row r="439" spans="1:25" ht="21" customHeight="1" x14ac:dyDescent="0.6">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row>
    <row r="440" spans="1:25" ht="21" customHeight="1" x14ac:dyDescent="0.6">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row>
    <row r="441" spans="1:25" ht="21" customHeight="1" x14ac:dyDescent="0.6">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row>
    <row r="442" spans="1:25" ht="21" customHeight="1" x14ac:dyDescent="0.6">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row>
    <row r="443" spans="1:25" ht="21" customHeight="1" x14ac:dyDescent="0.6">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row>
    <row r="444" spans="1:25" ht="21" customHeight="1" x14ac:dyDescent="0.6">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row>
    <row r="445" spans="1:25" ht="21" customHeight="1" x14ac:dyDescent="0.6">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row>
    <row r="446" spans="1:25" ht="21" customHeight="1" x14ac:dyDescent="0.6">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row>
    <row r="447" spans="1:25" ht="21" customHeight="1" x14ac:dyDescent="0.6">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row>
    <row r="448" spans="1:25" ht="21" customHeight="1" x14ac:dyDescent="0.6">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row>
    <row r="449" spans="1:25" ht="21" customHeight="1" x14ac:dyDescent="0.6">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row>
    <row r="450" spans="1:25" ht="21" customHeight="1" x14ac:dyDescent="0.6">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row>
    <row r="451" spans="1:25" ht="21" customHeight="1" x14ac:dyDescent="0.6">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row>
    <row r="452" spans="1:25" ht="21" customHeight="1" x14ac:dyDescent="0.6">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row>
    <row r="453" spans="1:25" ht="21" customHeight="1" x14ac:dyDescent="0.6">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row>
    <row r="454" spans="1:25" ht="21" customHeight="1" x14ac:dyDescent="0.6">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row>
    <row r="455" spans="1:25" ht="21" customHeight="1" x14ac:dyDescent="0.6">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row>
    <row r="456" spans="1:25" ht="21" customHeight="1" x14ac:dyDescent="0.6">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row>
    <row r="457" spans="1:25" ht="21" customHeight="1" x14ac:dyDescent="0.6">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row>
    <row r="458" spans="1:25" ht="21" customHeight="1" x14ac:dyDescent="0.6">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row>
    <row r="459" spans="1:25" ht="21" customHeight="1" x14ac:dyDescent="0.6">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row>
    <row r="460" spans="1:25" ht="21" customHeight="1" x14ac:dyDescent="0.6">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row>
    <row r="461" spans="1:25" ht="21" customHeight="1" x14ac:dyDescent="0.6">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row>
    <row r="462" spans="1:25" ht="21" customHeight="1" x14ac:dyDescent="0.6">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row>
    <row r="463" spans="1:25" ht="21" customHeight="1" x14ac:dyDescent="0.6">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row>
    <row r="464" spans="1:25" ht="21" customHeight="1" x14ac:dyDescent="0.6">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row>
    <row r="465" spans="1:25" ht="21" customHeight="1" x14ac:dyDescent="0.6">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row>
    <row r="466" spans="1:25" ht="21" customHeight="1" x14ac:dyDescent="0.6">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row>
    <row r="467" spans="1:25" ht="21" customHeight="1" x14ac:dyDescent="0.6">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row>
    <row r="468" spans="1:25" ht="21" customHeight="1" x14ac:dyDescent="0.6">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row>
    <row r="469" spans="1:25" ht="21" customHeight="1" x14ac:dyDescent="0.6">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row>
    <row r="470" spans="1:25" ht="21" customHeight="1" x14ac:dyDescent="0.6">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row>
    <row r="471" spans="1:25" ht="21" customHeight="1" x14ac:dyDescent="0.6">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row>
    <row r="472" spans="1:25" ht="21" customHeight="1" x14ac:dyDescent="0.6">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row>
    <row r="473" spans="1:25" ht="21" customHeight="1" x14ac:dyDescent="0.6">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row>
    <row r="474" spans="1:25" ht="21" customHeight="1" x14ac:dyDescent="0.6">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row>
    <row r="475" spans="1:25" ht="21" customHeight="1" x14ac:dyDescent="0.6">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row>
    <row r="476" spans="1:25" ht="21" customHeight="1" x14ac:dyDescent="0.6">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row>
    <row r="477" spans="1:25" ht="21" customHeight="1" x14ac:dyDescent="0.6">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row>
    <row r="478" spans="1:25" ht="21" customHeight="1" x14ac:dyDescent="0.6">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row>
    <row r="479" spans="1:25" ht="21" customHeight="1" x14ac:dyDescent="0.6">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row>
    <row r="480" spans="1:25" ht="21" customHeight="1" x14ac:dyDescent="0.6">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row>
    <row r="481" spans="1:25" ht="21" customHeight="1" x14ac:dyDescent="0.6">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row>
    <row r="482" spans="1:25" ht="21" customHeight="1" x14ac:dyDescent="0.6">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row>
    <row r="483" spans="1:25" ht="21" customHeight="1" x14ac:dyDescent="0.6">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row>
    <row r="484" spans="1:25" ht="21" customHeight="1" x14ac:dyDescent="0.6">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row>
    <row r="485" spans="1:25" ht="21" customHeight="1" x14ac:dyDescent="0.6">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row>
    <row r="486" spans="1:25" ht="21" customHeight="1" x14ac:dyDescent="0.6">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row>
    <row r="487" spans="1:25" ht="21" customHeight="1" x14ac:dyDescent="0.6">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row>
    <row r="488" spans="1:25" ht="21" customHeight="1" x14ac:dyDescent="0.6">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row>
    <row r="489" spans="1:25" ht="21" customHeight="1" x14ac:dyDescent="0.6">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row>
    <row r="490" spans="1:25" ht="21" customHeight="1" x14ac:dyDescent="0.6">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row>
    <row r="491" spans="1:25" ht="21" customHeight="1" x14ac:dyDescent="0.6">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row>
    <row r="492" spans="1:25" ht="21" customHeight="1" x14ac:dyDescent="0.6">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row>
    <row r="493" spans="1:25" ht="21" customHeight="1" x14ac:dyDescent="0.6">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row>
    <row r="494" spans="1:25" ht="21" customHeight="1" x14ac:dyDescent="0.6">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row>
    <row r="495" spans="1:25" ht="21" customHeight="1" x14ac:dyDescent="0.6">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row>
    <row r="496" spans="1:25" ht="21" customHeight="1" x14ac:dyDescent="0.6">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row>
    <row r="497" spans="1:25" ht="21" customHeight="1" x14ac:dyDescent="0.6">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row>
    <row r="498" spans="1:25" ht="21" customHeight="1" x14ac:dyDescent="0.6">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row>
    <row r="499" spans="1:25" ht="21" customHeight="1" x14ac:dyDescent="0.6">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row>
    <row r="500" spans="1:25" ht="21" customHeight="1" x14ac:dyDescent="0.6">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row>
    <row r="501" spans="1:25" ht="21" customHeight="1" x14ac:dyDescent="0.6">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row>
    <row r="502" spans="1:25" ht="21" customHeight="1" x14ac:dyDescent="0.6">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row>
    <row r="503" spans="1:25" ht="21" customHeight="1" x14ac:dyDescent="0.6">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row>
    <row r="504" spans="1:25" ht="21" customHeight="1" x14ac:dyDescent="0.6">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row>
    <row r="505" spans="1:25" ht="21" customHeight="1" x14ac:dyDescent="0.6">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row>
    <row r="506" spans="1:25" ht="21" customHeight="1" x14ac:dyDescent="0.6">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row>
    <row r="507" spans="1:25" ht="21" customHeight="1" x14ac:dyDescent="0.6">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row>
    <row r="508" spans="1:25" ht="21" customHeight="1" x14ac:dyDescent="0.6">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row>
    <row r="509" spans="1:25" ht="21" customHeight="1" x14ac:dyDescent="0.6">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row>
    <row r="510" spans="1:25" ht="21" customHeight="1" x14ac:dyDescent="0.6">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row>
    <row r="511" spans="1:25" ht="21" customHeight="1" x14ac:dyDescent="0.6">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row>
    <row r="512" spans="1:25" ht="21" customHeight="1" x14ac:dyDescent="0.6">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row>
    <row r="513" spans="1:25" ht="21" customHeight="1" x14ac:dyDescent="0.6">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row>
    <row r="514" spans="1:25" ht="21" customHeight="1" x14ac:dyDescent="0.6">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row>
    <row r="515" spans="1:25" ht="21" customHeight="1" x14ac:dyDescent="0.6">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row>
    <row r="516" spans="1:25" ht="21" customHeight="1" x14ac:dyDescent="0.6">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row>
    <row r="517" spans="1:25" ht="21" customHeight="1" x14ac:dyDescent="0.6">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row>
    <row r="518" spans="1:25" ht="21" customHeight="1" x14ac:dyDescent="0.6">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row>
    <row r="519" spans="1:25" ht="21" customHeight="1" x14ac:dyDescent="0.6">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row>
    <row r="520" spans="1:25" ht="21" customHeight="1" x14ac:dyDescent="0.6">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row>
    <row r="521" spans="1:25" ht="21" customHeight="1" x14ac:dyDescent="0.6">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row>
    <row r="522" spans="1:25" ht="21" customHeight="1" x14ac:dyDescent="0.6">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row>
    <row r="523" spans="1:25" ht="21" customHeight="1" x14ac:dyDescent="0.6">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row>
    <row r="524" spans="1:25" ht="21" customHeight="1" x14ac:dyDescent="0.6">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row>
    <row r="525" spans="1:25" ht="21" customHeight="1" x14ac:dyDescent="0.6">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row>
    <row r="526" spans="1:25" ht="21" customHeight="1" x14ac:dyDescent="0.6">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row>
    <row r="527" spans="1:25" ht="21" customHeight="1" x14ac:dyDescent="0.6">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row>
    <row r="528" spans="1:25" ht="21" customHeight="1" x14ac:dyDescent="0.6">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row>
    <row r="529" spans="1:25" ht="21" customHeight="1" x14ac:dyDescent="0.6">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row>
    <row r="530" spans="1:25" ht="21" customHeight="1" x14ac:dyDescent="0.6">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row>
    <row r="531" spans="1:25" ht="21" customHeight="1" x14ac:dyDescent="0.6">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row>
    <row r="532" spans="1:25" ht="21" customHeight="1" x14ac:dyDescent="0.6">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row>
    <row r="533" spans="1:25" ht="21" customHeight="1" x14ac:dyDescent="0.6">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row>
    <row r="534" spans="1:25" ht="21" customHeight="1" x14ac:dyDescent="0.6">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row>
    <row r="535" spans="1:25" ht="21" customHeight="1" x14ac:dyDescent="0.6">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row>
    <row r="536" spans="1:25" ht="21" customHeight="1" x14ac:dyDescent="0.6">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row>
    <row r="537" spans="1:25" ht="21" customHeight="1" x14ac:dyDescent="0.6">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row>
    <row r="538" spans="1:25" ht="21" customHeight="1" x14ac:dyDescent="0.6">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row>
    <row r="539" spans="1:25" ht="21" customHeight="1" x14ac:dyDescent="0.6">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row>
    <row r="540" spans="1:25" ht="21" customHeight="1" x14ac:dyDescent="0.6">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row>
    <row r="541" spans="1:25" ht="21" customHeight="1" x14ac:dyDescent="0.6">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row>
    <row r="542" spans="1:25" ht="21" customHeight="1" x14ac:dyDescent="0.6">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row>
    <row r="543" spans="1:25" ht="21" customHeight="1" x14ac:dyDescent="0.6">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row>
    <row r="544" spans="1:25" ht="21" customHeight="1" x14ac:dyDescent="0.6">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row>
    <row r="545" spans="1:25" ht="21" customHeight="1" x14ac:dyDescent="0.6">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row>
    <row r="546" spans="1:25" ht="21" customHeight="1" x14ac:dyDescent="0.6">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row>
    <row r="547" spans="1:25" ht="21" customHeight="1" x14ac:dyDescent="0.6">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row>
    <row r="548" spans="1:25" ht="21" customHeight="1" x14ac:dyDescent="0.6">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row>
    <row r="549" spans="1:25" ht="21" customHeight="1" x14ac:dyDescent="0.6">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row>
    <row r="550" spans="1:25" ht="21" customHeight="1" x14ac:dyDescent="0.6">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row>
    <row r="551" spans="1:25" ht="21" customHeight="1" x14ac:dyDescent="0.6">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row>
    <row r="552" spans="1:25" ht="21" customHeight="1" x14ac:dyDescent="0.6">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row>
    <row r="553" spans="1:25" ht="21" customHeight="1" x14ac:dyDescent="0.6">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row>
    <row r="554" spans="1:25" ht="21" customHeight="1" x14ac:dyDescent="0.6">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row>
    <row r="555" spans="1:25" ht="21" customHeight="1" x14ac:dyDescent="0.6">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row>
    <row r="556" spans="1:25" ht="21" customHeight="1" x14ac:dyDescent="0.6">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row>
    <row r="557" spans="1:25" ht="21" customHeight="1" x14ac:dyDescent="0.6">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row>
    <row r="558" spans="1:25" ht="21" customHeight="1" x14ac:dyDescent="0.6">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row>
    <row r="559" spans="1:25" ht="21" customHeight="1" x14ac:dyDescent="0.6">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row>
    <row r="560" spans="1:25" ht="21" customHeight="1" x14ac:dyDescent="0.6">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row>
    <row r="561" spans="1:25" ht="21" customHeight="1" x14ac:dyDescent="0.6">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row>
    <row r="562" spans="1:25" ht="21" customHeight="1" x14ac:dyDescent="0.6">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row>
    <row r="563" spans="1:25" ht="21" customHeight="1" x14ac:dyDescent="0.6">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row>
    <row r="564" spans="1:25" ht="21" customHeight="1" x14ac:dyDescent="0.6">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row>
    <row r="565" spans="1:25" ht="21" customHeight="1" x14ac:dyDescent="0.6">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row>
    <row r="566" spans="1:25" ht="21" customHeight="1" x14ac:dyDescent="0.6">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row>
    <row r="567" spans="1:25" ht="21" customHeight="1" x14ac:dyDescent="0.6">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row>
    <row r="568" spans="1:25" ht="21" customHeight="1" x14ac:dyDescent="0.6">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row>
    <row r="569" spans="1:25" ht="21" customHeight="1" x14ac:dyDescent="0.6">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row>
    <row r="570" spans="1:25" ht="21" customHeight="1" x14ac:dyDescent="0.6">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row>
    <row r="571" spans="1:25" ht="21" customHeight="1" x14ac:dyDescent="0.6">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row>
    <row r="572" spans="1:25" ht="21" customHeight="1" x14ac:dyDescent="0.6">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row>
    <row r="573" spans="1:25" ht="21" customHeight="1" x14ac:dyDescent="0.6">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row>
    <row r="574" spans="1:25" ht="21" customHeight="1" x14ac:dyDescent="0.6">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row>
    <row r="575" spans="1:25" ht="21" customHeight="1" x14ac:dyDescent="0.6">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row>
    <row r="576" spans="1:25" ht="21" customHeight="1" x14ac:dyDescent="0.6">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row>
    <row r="577" spans="1:25" ht="21" customHeight="1" x14ac:dyDescent="0.6">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row>
    <row r="578" spans="1:25" ht="21" customHeight="1" x14ac:dyDescent="0.6">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row>
    <row r="579" spans="1:25" ht="21" customHeight="1" x14ac:dyDescent="0.6">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row>
    <row r="580" spans="1:25" ht="21" customHeight="1" x14ac:dyDescent="0.6">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row>
    <row r="581" spans="1:25" ht="21" customHeight="1" x14ac:dyDescent="0.6">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row>
    <row r="582" spans="1:25" ht="21" customHeight="1" x14ac:dyDescent="0.6">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row>
    <row r="583" spans="1:25" ht="21" customHeight="1" x14ac:dyDescent="0.6">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row>
    <row r="584" spans="1:25" ht="21" customHeight="1" x14ac:dyDescent="0.6">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row>
    <row r="585" spans="1:25" ht="21" customHeight="1" x14ac:dyDescent="0.6">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row>
    <row r="586" spans="1:25" ht="21" customHeight="1" x14ac:dyDescent="0.6">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row>
    <row r="587" spans="1:25" ht="21" customHeight="1" x14ac:dyDescent="0.6">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row>
    <row r="588" spans="1:25" ht="21" customHeight="1" x14ac:dyDescent="0.6">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row>
    <row r="589" spans="1:25" ht="21" customHeight="1" x14ac:dyDescent="0.6">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row>
    <row r="590" spans="1:25" ht="21" customHeight="1" x14ac:dyDescent="0.6">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row>
    <row r="591" spans="1:25" ht="21" customHeight="1" x14ac:dyDescent="0.6">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row>
    <row r="592" spans="1:25" ht="21" customHeight="1" x14ac:dyDescent="0.6">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row>
    <row r="593" spans="1:25" ht="21" customHeight="1" x14ac:dyDescent="0.6">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row>
    <row r="594" spans="1:25" ht="21" customHeight="1" x14ac:dyDescent="0.6">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row>
    <row r="595" spans="1:25" ht="21" customHeight="1" x14ac:dyDescent="0.6">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row>
    <row r="596" spans="1:25" ht="21" customHeight="1" x14ac:dyDescent="0.6">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row>
    <row r="597" spans="1:25" ht="21" customHeight="1" x14ac:dyDescent="0.6">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row>
    <row r="598" spans="1:25" ht="21" customHeight="1" x14ac:dyDescent="0.6">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row>
    <row r="599" spans="1:25" ht="21" customHeight="1" x14ac:dyDescent="0.6">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row>
    <row r="600" spans="1:25" ht="21" customHeight="1" x14ac:dyDescent="0.6">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row>
    <row r="601" spans="1:25" ht="21" customHeight="1" x14ac:dyDescent="0.6">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row>
    <row r="602" spans="1:25" ht="21" customHeight="1" x14ac:dyDescent="0.6">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row>
    <row r="603" spans="1:25" ht="21" customHeight="1" x14ac:dyDescent="0.6">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row>
    <row r="604" spans="1:25" ht="21" customHeight="1" x14ac:dyDescent="0.6">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row>
    <row r="605" spans="1:25" ht="21" customHeight="1" x14ac:dyDescent="0.6">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row>
    <row r="606" spans="1:25" ht="21" customHeight="1" x14ac:dyDescent="0.6">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row>
    <row r="607" spans="1:25" ht="21" customHeight="1" x14ac:dyDescent="0.6">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row>
    <row r="608" spans="1:25" ht="21" customHeight="1" x14ac:dyDescent="0.6">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row>
    <row r="609" spans="1:25" ht="21" customHeight="1" x14ac:dyDescent="0.6">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row>
    <row r="610" spans="1:25" ht="21" customHeight="1" x14ac:dyDescent="0.6">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row>
    <row r="611" spans="1:25" ht="21" customHeight="1" x14ac:dyDescent="0.6">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row>
    <row r="612" spans="1:25" ht="21" customHeight="1" x14ac:dyDescent="0.6">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row>
    <row r="613" spans="1:25" ht="21" customHeight="1" x14ac:dyDescent="0.6">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row>
    <row r="614" spans="1:25" ht="21" customHeight="1" x14ac:dyDescent="0.6">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row>
    <row r="615" spans="1:25" ht="21" customHeight="1" x14ac:dyDescent="0.6">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row>
    <row r="616" spans="1:25" ht="21" customHeight="1" x14ac:dyDescent="0.6">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row>
    <row r="617" spans="1:25" ht="21" customHeight="1" x14ac:dyDescent="0.6">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row>
    <row r="618" spans="1:25" ht="21" customHeight="1" x14ac:dyDescent="0.6">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row>
    <row r="619" spans="1:25" ht="21" customHeight="1" x14ac:dyDescent="0.6">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row>
    <row r="620" spans="1:25" ht="21" customHeight="1" x14ac:dyDescent="0.6">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row>
    <row r="621" spans="1:25" ht="21" customHeight="1" x14ac:dyDescent="0.6">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row>
    <row r="622" spans="1:25" ht="21" customHeight="1" x14ac:dyDescent="0.6">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row>
    <row r="623" spans="1:25" ht="21" customHeight="1" x14ac:dyDescent="0.6">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row>
    <row r="624" spans="1:25" ht="21" customHeight="1" x14ac:dyDescent="0.6">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row>
    <row r="625" spans="1:25" ht="21" customHeight="1" x14ac:dyDescent="0.6">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row>
    <row r="626" spans="1:25" ht="21" customHeight="1" x14ac:dyDescent="0.6">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row>
    <row r="627" spans="1:25" ht="21" customHeight="1" x14ac:dyDescent="0.6">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row>
    <row r="628" spans="1:25" ht="21" customHeight="1" x14ac:dyDescent="0.6">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row>
    <row r="629" spans="1:25" ht="21" customHeight="1" x14ac:dyDescent="0.6">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row>
    <row r="630" spans="1:25" ht="21" customHeight="1" x14ac:dyDescent="0.6">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row>
    <row r="631" spans="1:25" ht="21" customHeight="1" x14ac:dyDescent="0.6">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row>
    <row r="632" spans="1:25" ht="21" customHeight="1" x14ac:dyDescent="0.6">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row>
    <row r="633" spans="1:25" ht="21" customHeight="1" x14ac:dyDescent="0.6">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row>
    <row r="634" spans="1:25" ht="21" customHeight="1" x14ac:dyDescent="0.6">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row>
    <row r="635" spans="1:25" ht="21" customHeight="1" x14ac:dyDescent="0.6">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row>
    <row r="636" spans="1:25" ht="21" customHeight="1" x14ac:dyDescent="0.6">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row>
    <row r="637" spans="1:25" ht="21" customHeight="1" x14ac:dyDescent="0.6">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row>
    <row r="638" spans="1:25" ht="21" customHeight="1" x14ac:dyDescent="0.6">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row>
    <row r="639" spans="1:25" ht="21" customHeight="1" x14ac:dyDescent="0.6">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row>
    <row r="640" spans="1:25" ht="21" customHeight="1" x14ac:dyDescent="0.6">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row>
    <row r="641" spans="1:25" ht="21" customHeight="1" x14ac:dyDescent="0.6">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row>
    <row r="642" spans="1:25" ht="21" customHeight="1" x14ac:dyDescent="0.6">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row>
    <row r="643" spans="1:25" ht="21" customHeight="1" x14ac:dyDescent="0.6">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row>
    <row r="644" spans="1:25" ht="21" customHeight="1" x14ac:dyDescent="0.6">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row>
    <row r="645" spans="1:25" ht="21" customHeight="1" x14ac:dyDescent="0.6">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row>
    <row r="646" spans="1:25" ht="21" customHeight="1" x14ac:dyDescent="0.6">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row>
    <row r="647" spans="1:25" ht="21" customHeight="1" x14ac:dyDescent="0.6">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row>
    <row r="648" spans="1:25" ht="21" customHeight="1" x14ac:dyDescent="0.6">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row>
    <row r="649" spans="1:25" ht="21" customHeight="1" x14ac:dyDescent="0.6">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row>
    <row r="650" spans="1:25" ht="21" customHeight="1" x14ac:dyDescent="0.6">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row>
    <row r="651" spans="1:25" ht="21" customHeight="1" x14ac:dyDescent="0.6">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row>
    <row r="652" spans="1:25" ht="21" customHeight="1" x14ac:dyDescent="0.6">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row>
    <row r="653" spans="1:25" ht="21" customHeight="1" x14ac:dyDescent="0.6">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row>
    <row r="654" spans="1:25" ht="21" customHeight="1" x14ac:dyDescent="0.6">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row>
    <row r="655" spans="1:25" ht="21" customHeight="1" x14ac:dyDescent="0.6">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row>
    <row r="656" spans="1:25" ht="21" customHeight="1" x14ac:dyDescent="0.6">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row>
    <row r="657" spans="1:25" ht="21" customHeight="1" x14ac:dyDescent="0.6">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row>
    <row r="658" spans="1:25" ht="21" customHeight="1" x14ac:dyDescent="0.6">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row>
    <row r="659" spans="1:25" ht="21" customHeight="1" x14ac:dyDescent="0.6">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row>
    <row r="660" spans="1:25" ht="21" customHeight="1" x14ac:dyDescent="0.6">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row>
    <row r="661" spans="1:25" ht="21" customHeight="1" x14ac:dyDescent="0.6">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row>
    <row r="662" spans="1:25" ht="21" customHeight="1" x14ac:dyDescent="0.6">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row>
    <row r="663" spans="1:25" ht="21" customHeight="1" x14ac:dyDescent="0.6">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row>
    <row r="664" spans="1:25" ht="21" customHeight="1" x14ac:dyDescent="0.6">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row>
    <row r="665" spans="1:25" ht="21" customHeight="1" x14ac:dyDescent="0.6">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row>
    <row r="666" spans="1:25" ht="21" customHeight="1" x14ac:dyDescent="0.6">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row>
    <row r="667" spans="1:25" ht="21" customHeight="1" x14ac:dyDescent="0.6">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row>
    <row r="668" spans="1:25" ht="21" customHeight="1" x14ac:dyDescent="0.6">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row>
    <row r="669" spans="1:25" ht="21" customHeight="1" x14ac:dyDescent="0.6">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row>
    <row r="670" spans="1:25" ht="21" customHeight="1" x14ac:dyDescent="0.6">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row>
    <row r="671" spans="1:25" ht="21" customHeight="1" x14ac:dyDescent="0.6">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row>
    <row r="672" spans="1:25" ht="21" customHeight="1" x14ac:dyDescent="0.6">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row>
    <row r="673" spans="1:25" ht="21" customHeight="1" x14ac:dyDescent="0.6">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row>
    <row r="674" spans="1:25" ht="21" customHeight="1" x14ac:dyDescent="0.6">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row>
    <row r="675" spans="1:25" ht="21" customHeight="1" x14ac:dyDescent="0.6">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row>
    <row r="676" spans="1:25" ht="21" customHeight="1" x14ac:dyDescent="0.6">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row>
    <row r="677" spans="1:25" ht="21" customHeight="1" x14ac:dyDescent="0.6">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row>
    <row r="678" spans="1:25" ht="21" customHeight="1" x14ac:dyDescent="0.6">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row>
    <row r="679" spans="1:25" ht="21" customHeight="1" x14ac:dyDescent="0.6">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row>
    <row r="680" spans="1:25" ht="21" customHeight="1" x14ac:dyDescent="0.6">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row>
    <row r="681" spans="1:25" ht="21" customHeight="1" x14ac:dyDescent="0.6">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row>
    <row r="682" spans="1:25" ht="21" customHeight="1" x14ac:dyDescent="0.6">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row>
    <row r="683" spans="1:25" ht="21" customHeight="1" x14ac:dyDescent="0.6">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row>
    <row r="684" spans="1:25" ht="21" customHeight="1" x14ac:dyDescent="0.6">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row>
    <row r="685" spans="1:25" ht="21" customHeight="1" x14ac:dyDescent="0.6">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row>
    <row r="686" spans="1:25" ht="21" customHeight="1" x14ac:dyDescent="0.6">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row>
    <row r="687" spans="1:25" ht="21" customHeight="1" x14ac:dyDescent="0.6">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row>
    <row r="688" spans="1:25" ht="21" customHeight="1" x14ac:dyDescent="0.6">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row>
    <row r="689" spans="1:25" ht="21" customHeight="1" x14ac:dyDescent="0.6">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row>
    <row r="690" spans="1:25" ht="21" customHeight="1" x14ac:dyDescent="0.6">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row>
    <row r="691" spans="1:25" ht="21" customHeight="1" x14ac:dyDescent="0.6">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row>
    <row r="692" spans="1:25" ht="21" customHeight="1" x14ac:dyDescent="0.6">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row>
    <row r="693" spans="1:25" ht="21" customHeight="1" x14ac:dyDescent="0.6">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row>
    <row r="694" spans="1:25" ht="21" customHeight="1" x14ac:dyDescent="0.6">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row>
    <row r="695" spans="1:25" ht="21" customHeight="1" x14ac:dyDescent="0.6">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row>
    <row r="696" spans="1:25" ht="21" customHeight="1" x14ac:dyDescent="0.6">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row>
    <row r="697" spans="1:25" ht="21" customHeight="1" x14ac:dyDescent="0.6">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row>
    <row r="698" spans="1:25" ht="21" customHeight="1" x14ac:dyDescent="0.6">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row>
    <row r="699" spans="1:25" ht="21" customHeight="1" x14ac:dyDescent="0.6">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row>
    <row r="700" spans="1:25" ht="21" customHeight="1" x14ac:dyDescent="0.6">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row>
    <row r="701" spans="1:25" ht="21" customHeight="1" x14ac:dyDescent="0.6">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row>
    <row r="702" spans="1:25" ht="21" customHeight="1" x14ac:dyDescent="0.6">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row>
    <row r="703" spans="1:25" ht="21" customHeight="1" x14ac:dyDescent="0.6">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row>
    <row r="704" spans="1:25" ht="21" customHeight="1" x14ac:dyDescent="0.6">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row>
    <row r="705" spans="1:25" ht="21" customHeight="1" x14ac:dyDescent="0.6">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row>
    <row r="706" spans="1:25" ht="21" customHeight="1" x14ac:dyDescent="0.6">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row>
    <row r="707" spans="1:25" ht="21" customHeight="1" x14ac:dyDescent="0.6">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row>
    <row r="708" spans="1:25" ht="21" customHeight="1" x14ac:dyDescent="0.6">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row>
    <row r="709" spans="1:25" ht="21" customHeight="1" x14ac:dyDescent="0.6">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row>
    <row r="710" spans="1:25" ht="21" customHeight="1" x14ac:dyDescent="0.6">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row>
    <row r="711" spans="1:25" ht="21" customHeight="1" x14ac:dyDescent="0.6">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row>
    <row r="712" spans="1:25" ht="21" customHeight="1" x14ac:dyDescent="0.6">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row>
    <row r="713" spans="1:25" ht="21" customHeight="1" x14ac:dyDescent="0.6">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row>
    <row r="714" spans="1:25" ht="21" customHeight="1" x14ac:dyDescent="0.6">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row>
    <row r="715" spans="1:25" ht="21" customHeight="1" x14ac:dyDescent="0.6">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row>
    <row r="716" spans="1:25" ht="21" customHeight="1" x14ac:dyDescent="0.6">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row>
    <row r="717" spans="1:25" ht="21" customHeight="1" x14ac:dyDescent="0.6">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row>
    <row r="718" spans="1:25" ht="21" customHeight="1" x14ac:dyDescent="0.6">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row>
    <row r="719" spans="1:25" ht="21" customHeight="1" x14ac:dyDescent="0.6">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row>
    <row r="720" spans="1:25" ht="21" customHeight="1" x14ac:dyDescent="0.6">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row>
    <row r="721" spans="1:25" ht="21" customHeight="1" x14ac:dyDescent="0.6">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row>
    <row r="722" spans="1:25" ht="21" customHeight="1" x14ac:dyDescent="0.6">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row>
    <row r="723" spans="1:25" ht="21" customHeight="1" x14ac:dyDescent="0.6">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row>
    <row r="724" spans="1:25" ht="21" customHeight="1" x14ac:dyDescent="0.6">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row>
    <row r="725" spans="1:25" ht="21" customHeight="1" x14ac:dyDescent="0.6">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row>
    <row r="726" spans="1:25" ht="21" customHeight="1" x14ac:dyDescent="0.6">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row>
    <row r="727" spans="1:25" ht="21" customHeight="1" x14ac:dyDescent="0.6">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row>
    <row r="728" spans="1:25" ht="21" customHeight="1" x14ac:dyDescent="0.6">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row>
    <row r="729" spans="1:25" ht="21" customHeight="1" x14ac:dyDescent="0.6">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row>
    <row r="730" spans="1:25" ht="21" customHeight="1" x14ac:dyDescent="0.6">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row>
    <row r="731" spans="1:25" ht="21" customHeight="1" x14ac:dyDescent="0.6">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row>
    <row r="732" spans="1:25" ht="21" customHeight="1" x14ac:dyDescent="0.6">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row>
    <row r="733" spans="1:25" ht="21" customHeight="1" x14ac:dyDescent="0.6">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row>
    <row r="734" spans="1:25" ht="21" customHeight="1" x14ac:dyDescent="0.6">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row>
    <row r="735" spans="1:25" ht="21" customHeight="1" x14ac:dyDescent="0.6">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row>
    <row r="736" spans="1:25" ht="21" customHeight="1" x14ac:dyDescent="0.6">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row>
    <row r="737" spans="1:25" ht="21" customHeight="1" x14ac:dyDescent="0.6">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row>
    <row r="738" spans="1:25" ht="21" customHeight="1" x14ac:dyDescent="0.6">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row>
    <row r="739" spans="1:25" ht="21" customHeight="1" x14ac:dyDescent="0.6">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row>
    <row r="740" spans="1:25" ht="21" customHeight="1" x14ac:dyDescent="0.6">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row>
    <row r="741" spans="1:25" ht="21" customHeight="1" x14ac:dyDescent="0.6">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row>
    <row r="742" spans="1:25" ht="21" customHeight="1" x14ac:dyDescent="0.6">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row>
    <row r="743" spans="1:25" ht="21" customHeight="1" x14ac:dyDescent="0.6">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row>
    <row r="744" spans="1:25" ht="21" customHeight="1" x14ac:dyDescent="0.6">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row>
    <row r="745" spans="1:25" ht="21" customHeight="1" x14ac:dyDescent="0.6">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row>
    <row r="746" spans="1:25" ht="21" customHeight="1" x14ac:dyDescent="0.6">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row>
    <row r="747" spans="1:25" ht="21" customHeight="1" x14ac:dyDescent="0.6">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row>
    <row r="748" spans="1:25" ht="21" customHeight="1" x14ac:dyDescent="0.6">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row>
    <row r="749" spans="1:25" ht="21" customHeight="1" x14ac:dyDescent="0.6">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row>
    <row r="750" spans="1:25" ht="21" customHeight="1" x14ac:dyDescent="0.6">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row>
    <row r="751" spans="1:25" ht="21" customHeight="1" x14ac:dyDescent="0.6">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row>
    <row r="752" spans="1:25" ht="21" customHeight="1" x14ac:dyDescent="0.6">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row>
    <row r="753" spans="1:25" ht="21" customHeight="1" x14ac:dyDescent="0.6">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row>
    <row r="754" spans="1:25" ht="21" customHeight="1" x14ac:dyDescent="0.6">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row>
    <row r="755" spans="1:25" ht="21" customHeight="1" x14ac:dyDescent="0.6">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row>
    <row r="756" spans="1:25" ht="21" customHeight="1" x14ac:dyDescent="0.6">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row>
    <row r="757" spans="1:25" ht="21" customHeight="1" x14ac:dyDescent="0.6">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row>
    <row r="758" spans="1:25" ht="21" customHeight="1" x14ac:dyDescent="0.6">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row>
    <row r="759" spans="1:25" ht="21" customHeight="1" x14ac:dyDescent="0.6">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row>
    <row r="760" spans="1:25" ht="21" customHeight="1" x14ac:dyDescent="0.6">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row>
    <row r="761" spans="1:25" ht="21" customHeight="1" x14ac:dyDescent="0.6">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row>
    <row r="762" spans="1:25" ht="21" customHeight="1" x14ac:dyDescent="0.6">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row>
    <row r="763" spans="1:25" ht="21" customHeight="1" x14ac:dyDescent="0.6">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row>
    <row r="764" spans="1:25" ht="21" customHeight="1" x14ac:dyDescent="0.6">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row>
    <row r="765" spans="1:25" ht="21" customHeight="1" x14ac:dyDescent="0.6">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row>
    <row r="766" spans="1:25" ht="21" customHeight="1" x14ac:dyDescent="0.6">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row>
    <row r="767" spans="1:25" ht="21" customHeight="1" x14ac:dyDescent="0.6">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row>
    <row r="768" spans="1:25" ht="21" customHeight="1" x14ac:dyDescent="0.6">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row>
    <row r="769" spans="1:25" ht="21" customHeight="1" x14ac:dyDescent="0.6">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row>
    <row r="770" spans="1:25" ht="21" customHeight="1" x14ac:dyDescent="0.6">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row>
    <row r="771" spans="1:25" ht="21" customHeight="1" x14ac:dyDescent="0.6">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row>
    <row r="772" spans="1:25" ht="21" customHeight="1" x14ac:dyDescent="0.6">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row>
    <row r="773" spans="1:25" ht="21" customHeight="1" x14ac:dyDescent="0.6">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row>
    <row r="774" spans="1:25" ht="21" customHeight="1" x14ac:dyDescent="0.6">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row>
    <row r="775" spans="1:25" ht="21" customHeight="1" x14ac:dyDescent="0.6">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row>
    <row r="776" spans="1:25" ht="21" customHeight="1" x14ac:dyDescent="0.6">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row>
    <row r="777" spans="1:25" ht="21" customHeight="1" x14ac:dyDescent="0.6">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row>
    <row r="778" spans="1:25" ht="21" customHeight="1" x14ac:dyDescent="0.6">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row>
    <row r="779" spans="1:25" ht="21" customHeight="1" x14ac:dyDescent="0.6">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row>
    <row r="780" spans="1:25" ht="21" customHeight="1" x14ac:dyDescent="0.6">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row>
    <row r="781" spans="1:25" ht="21" customHeight="1" x14ac:dyDescent="0.6">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row>
    <row r="782" spans="1:25" ht="21" customHeight="1" x14ac:dyDescent="0.6">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row>
    <row r="783" spans="1:25" ht="21" customHeight="1" x14ac:dyDescent="0.6">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row>
    <row r="784" spans="1:25" ht="21" customHeight="1" x14ac:dyDescent="0.6">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row>
    <row r="785" spans="1:25" ht="21" customHeight="1" x14ac:dyDescent="0.6">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row>
    <row r="786" spans="1:25" ht="21" customHeight="1" x14ac:dyDescent="0.6">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row>
    <row r="787" spans="1:25" ht="21" customHeight="1" x14ac:dyDescent="0.6">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row>
    <row r="788" spans="1:25" ht="21" customHeight="1" x14ac:dyDescent="0.6">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row>
    <row r="789" spans="1:25" ht="21" customHeight="1" x14ac:dyDescent="0.6">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row>
    <row r="790" spans="1:25" ht="21" customHeight="1" x14ac:dyDescent="0.6">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row>
    <row r="791" spans="1:25" ht="21" customHeight="1" x14ac:dyDescent="0.6">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row>
    <row r="792" spans="1:25" ht="21" customHeight="1" x14ac:dyDescent="0.6">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row>
    <row r="793" spans="1:25" ht="21" customHeight="1" x14ac:dyDescent="0.6">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row>
    <row r="794" spans="1:25" ht="21" customHeight="1" x14ac:dyDescent="0.6">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row>
    <row r="795" spans="1:25" ht="21" customHeight="1" x14ac:dyDescent="0.6">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row>
    <row r="796" spans="1:25" ht="21" customHeight="1" x14ac:dyDescent="0.6">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row>
    <row r="797" spans="1:25" ht="21" customHeight="1" x14ac:dyDescent="0.6">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row>
    <row r="798" spans="1:25" ht="21" customHeight="1" x14ac:dyDescent="0.6">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row>
    <row r="799" spans="1:25" ht="21" customHeight="1" x14ac:dyDescent="0.6">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row>
    <row r="800" spans="1:25" ht="21" customHeight="1" x14ac:dyDescent="0.6">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row>
    <row r="801" spans="1:25" ht="21" customHeight="1" x14ac:dyDescent="0.6">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row>
    <row r="802" spans="1:25" ht="21" customHeight="1" x14ac:dyDescent="0.6">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row>
    <row r="803" spans="1:25" ht="21" customHeight="1" x14ac:dyDescent="0.6">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row>
    <row r="804" spans="1:25" ht="21" customHeight="1" x14ac:dyDescent="0.6">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row>
    <row r="805" spans="1:25" ht="21" customHeight="1" x14ac:dyDescent="0.6">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row>
    <row r="806" spans="1:25" ht="21" customHeight="1" x14ac:dyDescent="0.6">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row>
    <row r="807" spans="1:25" ht="21" customHeight="1" x14ac:dyDescent="0.6">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row>
    <row r="808" spans="1:25" ht="21" customHeight="1" x14ac:dyDescent="0.6">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row>
    <row r="809" spans="1:25" ht="21" customHeight="1" x14ac:dyDescent="0.6">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row>
    <row r="810" spans="1:25" ht="21" customHeight="1" x14ac:dyDescent="0.6">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row>
    <row r="811" spans="1:25" ht="21" customHeight="1" x14ac:dyDescent="0.6">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row>
    <row r="812" spans="1:25" ht="21" customHeight="1" x14ac:dyDescent="0.6">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row>
    <row r="813" spans="1:25" ht="21" customHeight="1" x14ac:dyDescent="0.6">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row>
    <row r="814" spans="1:25" ht="21" customHeight="1" x14ac:dyDescent="0.6">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row>
    <row r="815" spans="1:25" ht="21" customHeight="1" x14ac:dyDescent="0.6">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row>
    <row r="816" spans="1:25" ht="21" customHeight="1" x14ac:dyDescent="0.6">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row>
    <row r="817" spans="1:25" ht="21" customHeight="1" x14ac:dyDescent="0.6">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row>
    <row r="818" spans="1:25" ht="21" customHeight="1" x14ac:dyDescent="0.6">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row>
    <row r="819" spans="1:25" ht="21" customHeight="1" x14ac:dyDescent="0.6">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row>
    <row r="820" spans="1:25" ht="21" customHeight="1" x14ac:dyDescent="0.6">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row>
    <row r="821" spans="1:25" ht="21" customHeight="1" x14ac:dyDescent="0.6">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row>
    <row r="822" spans="1:25" ht="21" customHeight="1" x14ac:dyDescent="0.6">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row>
    <row r="823" spans="1:25" ht="21" customHeight="1" x14ac:dyDescent="0.6">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row>
    <row r="824" spans="1:25" ht="21" customHeight="1" x14ac:dyDescent="0.6">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row>
    <row r="825" spans="1:25" ht="21" customHeight="1" x14ac:dyDescent="0.6">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row>
    <row r="826" spans="1:25" ht="21" customHeight="1" x14ac:dyDescent="0.6">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row>
    <row r="827" spans="1:25" ht="21" customHeight="1" x14ac:dyDescent="0.6">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row>
    <row r="828" spans="1:25" ht="21" customHeight="1" x14ac:dyDescent="0.6">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row>
    <row r="829" spans="1:25" ht="21" customHeight="1" x14ac:dyDescent="0.6">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row>
    <row r="830" spans="1:25" ht="21" customHeight="1" x14ac:dyDescent="0.6">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row>
    <row r="831" spans="1:25" ht="21" customHeight="1" x14ac:dyDescent="0.6">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row>
    <row r="832" spans="1:25" ht="21" customHeight="1" x14ac:dyDescent="0.6">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row>
    <row r="833" spans="1:25" ht="21" customHeight="1" x14ac:dyDescent="0.6">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row>
    <row r="834" spans="1:25" ht="21" customHeight="1" x14ac:dyDescent="0.6">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row>
    <row r="835" spans="1:25" ht="21" customHeight="1" x14ac:dyDescent="0.6">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row>
    <row r="836" spans="1:25" ht="21" customHeight="1" x14ac:dyDescent="0.6">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row>
    <row r="837" spans="1:25" ht="21" customHeight="1" x14ac:dyDescent="0.6">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row>
    <row r="838" spans="1:25" ht="21" customHeight="1" x14ac:dyDescent="0.6">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row>
    <row r="839" spans="1:25" ht="21" customHeight="1" x14ac:dyDescent="0.6">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row>
    <row r="840" spans="1:25" ht="21" customHeight="1" x14ac:dyDescent="0.6">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row>
    <row r="841" spans="1:25" ht="21" customHeight="1" x14ac:dyDescent="0.6">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row>
    <row r="842" spans="1:25" ht="21" customHeight="1" x14ac:dyDescent="0.6">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row>
    <row r="843" spans="1:25" ht="21" customHeight="1" x14ac:dyDescent="0.6">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row>
    <row r="844" spans="1:25" ht="21" customHeight="1" x14ac:dyDescent="0.6">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row>
    <row r="845" spans="1:25" ht="21" customHeight="1" x14ac:dyDescent="0.6">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row>
    <row r="846" spans="1:25" ht="21" customHeight="1" x14ac:dyDescent="0.6">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row>
    <row r="847" spans="1:25" ht="21" customHeight="1" x14ac:dyDescent="0.6">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row>
    <row r="848" spans="1:25" ht="21" customHeight="1" x14ac:dyDescent="0.6">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row>
    <row r="849" spans="1:25" ht="21" customHeight="1" x14ac:dyDescent="0.6">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row>
    <row r="850" spans="1:25" ht="21" customHeight="1" x14ac:dyDescent="0.6">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row>
    <row r="851" spans="1:25" ht="21" customHeight="1" x14ac:dyDescent="0.6">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row>
    <row r="852" spans="1:25" ht="21" customHeight="1" x14ac:dyDescent="0.6">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row>
    <row r="853" spans="1:25" ht="21" customHeight="1" x14ac:dyDescent="0.6">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row>
    <row r="854" spans="1:25" ht="21" customHeight="1" x14ac:dyDescent="0.6">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row>
    <row r="855" spans="1:25" ht="21" customHeight="1" x14ac:dyDescent="0.6">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row>
    <row r="856" spans="1:25" ht="21" customHeight="1" x14ac:dyDescent="0.6">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row>
    <row r="857" spans="1:25" ht="21" customHeight="1" x14ac:dyDescent="0.6">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row>
    <row r="858" spans="1:25" ht="21" customHeight="1" x14ac:dyDescent="0.6">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row>
    <row r="859" spans="1:25" ht="21" customHeight="1" x14ac:dyDescent="0.6">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row>
    <row r="860" spans="1:25" ht="21" customHeight="1" x14ac:dyDescent="0.6">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row>
    <row r="861" spans="1:25" ht="21" customHeight="1" x14ac:dyDescent="0.6">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row>
    <row r="862" spans="1:25" ht="21" customHeight="1" x14ac:dyDescent="0.6">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row>
    <row r="863" spans="1:25" ht="21" customHeight="1" x14ac:dyDescent="0.6">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row>
    <row r="864" spans="1:25" ht="21" customHeight="1" x14ac:dyDescent="0.6">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row>
    <row r="865" spans="1:25" ht="21" customHeight="1" x14ac:dyDescent="0.6">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row>
    <row r="866" spans="1:25" ht="21" customHeight="1" x14ac:dyDescent="0.6">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row>
    <row r="867" spans="1:25" ht="21" customHeight="1" x14ac:dyDescent="0.6">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row>
    <row r="868" spans="1:25" ht="21" customHeight="1" x14ac:dyDescent="0.6">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row>
    <row r="869" spans="1:25" ht="21" customHeight="1" x14ac:dyDescent="0.6">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row>
    <row r="870" spans="1:25" ht="21" customHeight="1" x14ac:dyDescent="0.6">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row>
    <row r="871" spans="1:25" ht="21" customHeight="1" x14ac:dyDescent="0.6">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row>
    <row r="872" spans="1:25" ht="21" customHeight="1" x14ac:dyDescent="0.6">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row>
    <row r="873" spans="1:25" ht="21" customHeight="1" x14ac:dyDescent="0.6">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row>
    <row r="874" spans="1:25" ht="21" customHeight="1" x14ac:dyDescent="0.6">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row>
    <row r="875" spans="1:25" ht="21" customHeight="1" x14ac:dyDescent="0.6">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row>
    <row r="876" spans="1:25" ht="21" customHeight="1" x14ac:dyDescent="0.6">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row>
    <row r="877" spans="1:25" ht="21" customHeight="1" x14ac:dyDescent="0.6">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row>
    <row r="878" spans="1:25" ht="21" customHeight="1" x14ac:dyDescent="0.6">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row>
    <row r="879" spans="1:25" ht="21" customHeight="1" x14ac:dyDescent="0.6">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row>
    <row r="880" spans="1:25" ht="21" customHeight="1" x14ac:dyDescent="0.6">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row>
    <row r="881" spans="1:25" ht="21" customHeight="1" x14ac:dyDescent="0.6">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row>
    <row r="882" spans="1:25" ht="21" customHeight="1" x14ac:dyDescent="0.6">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row>
    <row r="883" spans="1:25" ht="21" customHeight="1" x14ac:dyDescent="0.6">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row>
    <row r="884" spans="1:25" ht="21" customHeight="1" x14ac:dyDescent="0.6">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row>
    <row r="885" spans="1:25" ht="21" customHeight="1" x14ac:dyDescent="0.6">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row>
    <row r="886" spans="1:25" ht="21" customHeight="1" x14ac:dyDescent="0.6">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row>
    <row r="887" spans="1:25" ht="21" customHeight="1" x14ac:dyDescent="0.6">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row>
    <row r="888" spans="1:25" ht="21" customHeight="1" x14ac:dyDescent="0.6">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row>
    <row r="889" spans="1:25" ht="21" customHeight="1" x14ac:dyDescent="0.6">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row>
    <row r="890" spans="1:25" ht="21" customHeight="1" x14ac:dyDescent="0.6">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row>
    <row r="891" spans="1:25" ht="21" customHeight="1" x14ac:dyDescent="0.6">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row>
    <row r="892" spans="1:25" ht="21" customHeight="1" x14ac:dyDescent="0.6">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row>
    <row r="893" spans="1:25" ht="21" customHeight="1" x14ac:dyDescent="0.6">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row>
    <row r="894" spans="1:25" ht="21" customHeight="1" x14ac:dyDescent="0.6">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row>
    <row r="895" spans="1:25" ht="21" customHeight="1" x14ac:dyDescent="0.6">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row>
    <row r="896" spans="1:25" ht="21" customHeight="1" x14ac:dyDescent="0.6">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row>
    <row r="897" spans="1:25" ht="21" customHeight="1" x14ac:dyDescent="0.6">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row>
    <row r="898" spans="1:25" ht="21" customHeight="1" x14ac:dyDescent="0.6">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row>
    <row r="899" spans="1:25" ht="21" customHeight="1" x14ac:dyDescent="0.6">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row>
    <row r="900" spans="1:25" ht="21" customHeight="1" x14ac:dyDescent="0.6">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row>
    <row r="901" spans="1:25" ht="21" customHeight="1" x14ac:dyDescent="0.6">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row>
    <row r="902" spans="1:25" ht="21" customHeight="1" x14ac:dyDescent="0.6">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row>
    <row r="903" spans="1:25" ht="21" customHeight="1" x14ac:dyDescent="0.6">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row>
    <row r="904" spans="1:25" ht="21" customHeight="1" x14ac:dyDescent="0.6">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row>
    <row r="905" spans="1:25" ht="21" customHeight="1" x14ac:dyDescent="0.6">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row>
    <row r="906" spans="1:25" ht="21" customHeight="1" x14ac:dyDescent="0.6">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row>
    <row r="907" spans="1:25" ht="21" customHeight="1" x14ac:dyDescent="0.6">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row>
    <row r="908" spans="1:25" ht="21" customHeight="1" x14ac:dyDescent="0.6">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row>
    <row r="909" spans="1:25" ht="21" customHeight="1" x14ac:dyDescent="0.6">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row>
    <row r="910" spans="1:25" ht="21" customHeight="1" x14ac:dyDescent="0.6">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row>
    <row r="911" spans="1:25" ht="21" customHeight="1" x14ac:dyDescent="0.6">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row>
    <row r="912" spans="1:25" ht="21" customHeight="1" x14ac:dyDescent="0.6">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row>
    <row r="913" spans="1:25" ht="21" customHeight="1" x14ac:dyDescent="0.6">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row>
    <row r="914" spans="1:25" ht="21" customHeight="1" x14ac:dyDescent="0.6">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row>
    <row r="915" spans="1:25" ht="21" customHeight="1" x14ac:dyDescent="0.6">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row>
    <row r="916" spans="1:25" ht="21" customHeight="1" x14ac:dyDescent="0.6">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row>
    <row r="917" spans="1:25" ht="21" customHeight="1" x14ac:dyDescent="0.6">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row>
    <row r="918" spans="1:25" ht="21" customHeight="1" x14ac:dyDescent="0.6">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row>
    <row r="919" spans="1:25" ht="21" customHeight="1" x14ac:dyDescent="0.6">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row>
    <row r="920" spans="1:25" ht="21" customHeight="1" x14ac:dyDescent="0.6">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row>
    <row r="921" spans="1:25" ht="21" customHeight="1" x14ac:dyDescent="0.6">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row>
    <row r="922" spans="1:25" ht="21" customHeight="1" x14ac:dyDescent="0.6">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row>
    <row r="923" spans="1:25" ht="21" customHeight="1" x14ac:dyDescent="0.6">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row>
    <row r="924" spans="1:25" ht="21" customHeight="1" x14ac:dyDescent="0.6">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row>
    <row r="925" spans="1:25" ht="21" customHeight="1" x14ac:dyDescent="0.6">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row>
    <row r="926" spans="1:25" ht="21" customHeight="1" x14ac:dyDescent="0.6">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row>
    <row r="927" spans="1:25" ht="21" customHeight="1" x14ac:dyDescent="0.6">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row>
    <row r="928" spans="1:25" ht="21" customHeight="1" x14ac:dyDescent="0.6">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row>
    <row r="929" spans="1:25" ht="21" customHeight="1" x14ac:dyDescent="0.6">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row>
    <row r="930" spans="1:25" ht="21" customHeight="1" x14ac:dyDescent="0.6">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row>
    <row r="931" spans="1:25" ht="21" customHeight="1" x14ac:dyDescent="0.6">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row>
    <row r="932" spans="1:25" ht="21" customHeight="1" x14ac:dyDescent="0.6">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row>
    <row r="933" spans="1:25" ht="21" customHeight="1" x14ac:dyDescent="0.6">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row>
    <row r="934" spans="1:25" ht="21" customHeight="1" x14ac:dyDescent="0.6">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row>
    <row r="935" spans="1:25" ht="21" customHeight="1" x14ac:dyDescent="0.6">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row>
    <row r="936" spans="1:25" ht="21" customHeight="1" x14ac:dyDescent="0.6">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row>
    <row r="937" spans="1:25" ht="21" customHeight="1" x14ac:dyDescent="0.6">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row>
    <row r="938" spans="1:25" ht="21" customHeight="1" x14ac:dyDescent="0.6">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row>
    <row r="939" spans="1:25" ht="21" customHeight="1" x14ac:dyDescent="0.6">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row>
    <row r="940" spans="1:25" ht="21" customHeight="1" x14ac:dyDescent="0.6">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row>
    <row r="941" spans="1:25" ht="21" customHeight="1" x14ac:dyDescent="0.6">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row>
    <row r="942" spans="1:25" ht="21" customHeight="1" x14ac:dyDescent="0.6">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row>
    <row r="943" spans="1:25" ht="21" customHeight="1" x14ac:dyDescent="0.6">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row>
    <row r="944" spans="1:25" ht="21" customHeight="1" x14ac:dyDescent="0.6">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row>
    <row r="945" spans="1:25" ht="21" customHeight="1" x14ac:dyDescent="0.6">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row>
    <row r="946" spans="1:25" ht="21" customHeight="1" x14ac:dyDescent="0.6">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row>
    <row r="947" spans="1:25" ht="21" customHeight="1" x14ac:dyDescent="0.6">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row>
    <row r="948" spans="1:25" ht="21" customHeight="1" x14ac:dyDescent="0.6">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row>
    <row r="949" spans="1:25" ht="21" customHeight="1" x14ac:dyDescent="0.6">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row>
    <row r="950" spans="1:25" ht="21" customHeight="1" x14ac:dyDescent="0.6">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row>
    <row r="951" spans="1:25" ht="21" customHeight="1" x14ac:dyDescent="0.6">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row>
    <row r="952" spans="1:25" ht="21" customHeight="1" x14ac:dyDescent="0.6">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row>
    <row r="953" spans="1:25" ht="21" customHeight="1" x14ac:dyDescent="0.6">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row>
    <row r="954" spans="1:25" ht="21" customHeight="1" x14ac:dyDescent="0.6">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row>
    <row r="955" spans="1:25" ht="21" customHeight="1" x14ac:dyDescent="0.6">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row>
    <row r="956" spans="1:25" ht="21" customHeight="1" x14ac:dyDescent="0.6">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row>
    <row r="957" spans="1:25" ht="21" customHeight="1" x14ac:dyDescent="0.6">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row>
    <row r="958" spans="1:25" ht="21" customHeight="1" x14ac:dyDescent="0.6">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row>
    <row r="959" spans="1:25" ht="21" customHeight="1" x14ac:dyDescent="0.6">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row>
    <row r="960" spans="1:25" ht="21" customHeight="1" x14ac:dyDescent="0.6">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row>
    <row r="961" spans="1:25" ht="21" customHeight="1" x14ac:dyDescent="0.6">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row>
    <row r="962" spans="1:25" ht="21" customHeight="1" x14ac:dyDescent="0.6">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row>
    <row r="963" spans="1:25" ht="21" customHeight="1" x14ac:dyDescent="0.6">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row>
    <row r="964" spans="1:25" ht="21" customHeight="1" x14ac:dyDescent="0.6">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row>
    <row r="965" spans="1:25" ht="21" customHeight="1" x14ac:dyDescent="0.6">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row>
    <row r="966" spans="1:25" ht="21" customHeight="1" x14ac:dyDescent="0.6">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row>
    <row r="967" spans="1:25" ht="21" customHeight="1" x14ac:dyDescent="0.6">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row>
    <row r="968" spans="1:25" ht="21" customHeight="1" x14ac:dyDescent="0.6">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row>
    <row r="969" spans="1:25" ht="21" customHeight="1" x14ac:dyDescent="0.6">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row>
    <row r="970" spans="1:25" ht="21" customHeight="1" x14ac:dyDescent="0.6">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row>
    <row r="971" spans="1:25" ht="21" customHeight="1" x14ac:dyDescent="0.6">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row>
    <row r="972" spans="1:25" ht="21" customHeight="1" x14ac:dyDescent="0.6">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row>
    <row r="973" spans="1:25" ht="21" customHeight="1" x14ac:dyDescent="0.6">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row>
    <row r="974" spans="1:25" ht="21" customHeight="1" x14ac:dyDescent="0.6">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row>
    <row r="975" spans="1:25" ht="21" customHeight="1" x14ac:dyDescent="0.6">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row>
    <row r="976" spans="1:25" ht="21" customHeight="1" x14ac:dyDescent="0.6">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row>
    <row r="977" spans="1:25" ht="21" customHeight="1" x14ac:dyDescent="0.6">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row>
    <row r="978" spans="1:25" ht="21" customHeight="1" x14ac:dyDescent="0.6">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row>
    <row r="979" spans="1:25" ht="21" customHeight="1" x14ac:dyDescent="0.6">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row>
    <row r="980" spans="1:25" ht="21" customHeight="1" x14ac:dyDescent="0.6">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row>
    <row r="981" spans="1:25" ht="21" customHeight="1" x14ac:dyDescent="0.6">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row>
    <row r="982" spans="1:25" ht="21" customHeight="1" x14ac:dyDescent="0.6">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row>
    <row r="983" spans="1:25" ht="21" customHeight="1" x14ac:dyDescent="0.6">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row>
    <row r="984" spans="1:25" ht="21" customHeight="1" x14ac:dyDescent="0.6">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row>
    <row r="985" spans="1:25" ht="21" customHeight="1" x14ac:dyDescent="0.6">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row>
    <row r="986" spans="1:25" ht="21" customHeight="1" x14ac:dyDescent="0.6">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row>
    <row r="987" spans="1:25" ht="21" customHeight="1" x14ac:dyDescent="0.6">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row>
    <row r="988" spans="1:25" ht="21" customHeight="1" x14ac:dyDescent="0.6">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row>
    <row r="989" spans="1:25" ht="21" customHeight="1" x14ac:dyDescent="0.6">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row>
    <row r="990" spans="1:25" ht="21" customHeight="1" x14ac:dyDescent="0.6">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row>
    <row r="991" spans="1:25" ht="21" customHeight="1" x14ac:dyDescent="0.6">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row>
    <row r="992" spans="1:25" ht="21" customHeight="1" x14ac:dyDescent="0.6">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row>
    <row r="993" spans="1:25" ht="21" customHeight="1" x14ac:dyDescent="0.6">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row>
    <row r="994" spans="1:25" ht="21" customHeight="1" x14ac:dyDescent="0.6">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row>
    <row r="995" spans="1:25" ht="21" customHeight="1" x14ac:dyDescent="0.6">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row>
    <row r="996" spans="1:25" ht="21" customHeight="1" x14ac:dyDescent="0.6">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row>
    <row r="997" spans="1:25" ht="21" customHeight="1" x14ac:dyDescent="0.6">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row>
    <row r="998" spans="1:25" ht="21" customHeight="1" x14ac:dyDescent="0.6">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row>
    <row r="999" spans="1:25" ht="21" customHeight="1" x14ac:dyDescent="0.6">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row>
    <row r="1000" spans="1:25" ht="21" customHeight="1" x14ac:dyDescent="0.6">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row>
    <row r="1001" spans="1:25" ht="21" customHeight="1" x14ac:dyDescent="0.6">
      <c r="A1001" s="123"/>
      <c r="B1001" s="123"/>
      <c r="C1001" s="123"/>
      <c r="D1001" s="123"/>
      <c r="E1001" s="123"/>
      <c r="F1001" s="123"/>
      <c r="G1001" s="123"/>
      <c r="H1001" s="123"/>
      <c r="I1001" s="123"/>
      <c r="J1001" s="123"/>
      <c r="K1001" s="123"/>
      <c r="L1001" s="123"/>
      <c r="M1001" s="123"/>
      <c r="N1001" s="123"/>
      <c r="O1001" s="123"/>
      <c r="P1001" s="123"/>
      <c r="Q1001" s="123"/>
      <c r="R1001" s="123"/>
      <c r="S1001" s="123"/>
      <c r="T1001" s="123"/>
      <c r="U1001" s="123"/>
      <c r="V1001" s="123"/>
      <c r="W1001" s="123"/>
      <c r="X1001" s="123"/>
      <c r="Y1001" s="123"/>
    </row>
    <row r="1002" spans="1:25" ht="21" customHeight="1" x14ac:dyDescent="0.6">
      <c r="A1002" s="123"/>
      <c r="B1002" s="123"/>
      <c r="C1002" s="123"/>
      <c r="D1002" s="123"/>
      <c r="E1002" s="123"/>
      <c r="F1002" s="123"/>
      <c r="G1002" s="123"/>
      <c r="H1002" s="123"/>
      <c r="I1002" s="123"/>
      <c r="J1002" s="123"/>
      <c r="K1002" s="123"/>
      <c r="L1002" s="123"/>
      <c r="M1002" s="123"/>
      <c r="N1002" s="123"/>
      <c r="O1002" s="123"/>
      <c r="P1002" s="123"/>
      <c r="Q1002" s="123"/>
      <c r="R1002" s="123"/>
      <c r="S1002" s="123"/>
      <c r="T1002" s="123"/>
      <c r="U1002" s="123"/>
      <c r="V1002" s="123"/>
      <c r="W1002" s="123"/>
      <c r="X1002" s="123"/>
      <c r="Y1002" s="123"/>
    </row>
    <row r="1003" spans="1:25" ht="21" customHeight="1" x14ac:dyDescent="0.6">
      <c r="A1003" s="123"/>
      <c r="B1003" s="123"/>
      <c r="C1003" s="123"/>
      <c r="D1003" s="123"/>
      <c r="E1003" s="123"/>
      <c r="F1003" s="123"/>
      <c r="G1003" s="123"/>
      <c r="H1003" s="123"/>
      <c r="I1003" s="123"/>
      <c r="J1003" s="123"/>
      <c r="K1003" s="123"/>
      <c r="L1003" s="123"/>
      <c r="M1003" s="123"/>
      <c r="N1003" s="123"/>
      <c r="O1003" s="123"/>
      <c r="P1003" s="123"/>
      <c r="Q1003" s="123"/>
      <c r="R1003" s="123"/>
      <c r="S1003" s="123"/>
      <c r="T1003" s="123"/>
      <c r="U1003" s="123"/>
      <c r="V1003" s="123"/>
      <c r="W1003" s="123"/>
      <c r="X1003" s="123"/>
      <c r="Y1003" s="123"/>
    </row>
    <row r="1004" spans="1:25" ht="21" customHeight="1" x14ac:dyDescent="0.6">
      <c r="A1004" s="123"/>
      <c r="B1004" s="123"/>
      <c r="C1004" s="123"/>
      <c r="D1004" s="123"/>
      <c r="E1004" s="123"/>
      <c r="F1004" s="123"/>
      <c r="G1004" s="123"/>
      <c r="H1004" s="123"/>
      <c r="I1004" s="123"/>
      <c r="J1004" s="123"/>
      <c r="K1004" s="123"/>
      <c r="L1004" s="123"/>
      <c r="M1004" s="123"/>
      <c r="N1004" s="123"/>
      <c r="O1004" s="123"/>
      <c r="P1004" s="123"/>
      <c r="Q1004" s="123"/>
      <c r="R1004" s="123"/>
      <c r="S1004" s="123"/>
      <c r="T1004" s="123"/>
      <c r="U1004" s="123"/>
      <c r="V1004" s="123"/>
      <c r="W1004" s="123"/>
      <c r="X1004" s="123"/>
      <c r="Y1004" s="123"/>
    </row>
    <row r="1005" spans="1:25" ht="21" customHeight="1" x14ac:dyDescent="0.6">
      <c r="A1005" s="123"/>
      <c r="B1005" s="123"/>
      <c r="C1005" s="123"/>
      <c r="D1005" s="123"/>
      <c r="E1005" s="123"/>
      <c r="F1005" s="123"/>
      <c r="G1005" s="123"/>
      <c r="H1005" s="123"/>
      <c r="I1005" s="123"/>
      <c r="J1005" s="123"/>
      <c r="K1005" s="123"/>
      <c r="L1005" s="123"/>
      <c r="M1005" s="123"/>
      <c r="N1005" s="123"/>
      <c r="O1005" s="123"/>
      <c r="P1005" s="123"/>
      <c r="Q1005" s="123"/>
      <c r="R1005" s="123"/>
      <c r="S1005" s="123"/>
      <c r="T1005" s="123"/>
      <c r="U1005" s="123"/>
      <c r="V1005" s="123"/>
      <c r="W1005" s="123"/>
      <c r="X1005" s="123"/>
      <c r="Y1005" s="123"/>
    </row>
    <row r="1006" spans="1:25" ht="21" customHeight="1" x14ac:dyDescent="0.6">
      <c r="A1006" s="123"/>
      <c r="B1006" s="123"/>
      <c r="C1006" s="123"/>
      <c r="D1006" s="123"/>
      <c r="E1006" s="123"/>
      <c r="F1006" s="123"/>
      <c r="G1006" s="123"/>
      <c r="H1006" s="123"/>
      <c r="I1006" s="123"/>
      <c r="J1006" s="123"/>
      <c r="K1006" s="123"/>
      <c r="L1006" s="123"/>
      <c r="M1006" s="123"/>
      <c r="N1006" s="123"/>
      <c r="O1006" s="123"/>
      <c r="P1006" s="123"/>
      <c r="Q1006" s="123"/>
      <c r="R1006" s="123"/>
      <c r="S1006" s="123"/>
      <c r="T1006" s="123"/>
      <c r="U1006" s="123"/>
      <c r="V1006" s="123"/>
      <c r="W1006" s="123"/>
      <c r="X1006" s="123"/>
      <c r="Y1006" s="123"/>
    </row>
    <row r="1007" spans="1:25" ht="21" customHeight="1" x14ac:dyDescent="0.6">
      <c r="A1007" s="123"/>
      <c r="B1007" s="123"/>
      <c r="C1007" s="123"/>
      <c r="D1007" s="123"/>
      <c r="E1007" s="123"/>
      <c r="F1007" s="123"/>
      <c r="G1007" s="123"/>
      <c r="H1007" s="123"/>
      <c r="I1007" s="123"/>
      <c r="J1007" s="123"/>
      <c r="K1007" s="123"/>
      <c r="L1007" s="123"/>
      <c r="M1007" s="123"/>
      <c r="N1007" s="123"/>
      <c r="O1007" s="123"/>
      <c r="P1007" s="123"/>
      <c r="Q1007" s="123"/>
      <c r="R1007" s="123"/>
      <c r="S1007" s="123"/>
      <c r="T1007" s="123"/>
      <c r="U1007" s="123"/>
      <c r="V1007" s="123"/>
      <c r="W1007" s="123"/>
      <c r="X1007" s="123"/>
      <c r="Y1007" s="123"/>
    </row>
    <row r="1008" spans="1:25" ht="21" customHeight="1" x14ac:dyDescent="0.6">
      <c r="A1008" s="123"/>
      <c r="B1008" s="123"/>
      <c r="C1008" s="123"/>
      <c r="D1008" s="123"/>
      <c r="E1008" s="123"/>
      <c r="F1008" s="123"/>
      <c r="G1008" s="123"/>
      <c r="H1008" s="123"/>
      <c r="I1008" s="123"/>
      <c r="J1008" s="123"/>
      <c r="K1008" s="123"/>
      <c r="L1008" s="123"/>
      <c r="M1008" s="123"/>
      <c r="N1008" s="123"/>
      <c r="O1008" s="123"/>
      <c r="P1008" s="123"/>
      <c r="Q1008" s="123"/>
      <c r="R1008" s="123"/>
      <c r="S1008" s="123"/>
      <c r="T1008" s="123"/>
      <c r="U1008" s="123"/>
      <c r="V1008" s="123"/>
      <c r="W1008" s="123"/>
      <c r="X1008" s="123"/>
      <c r="Y1008" s="123"/>
    </row>
    <row r="1009" spans="1:25" ht="21" customHeight="1" x14ac:dyDescent="0.6">
      <c r="A1009" s="123"/>
      <c r="B1009" s="123"/>
      <c r="C1009" s="123"/>
      <c r="D1009" s="123"/>
      <c r="E1009" s="123"/>
      <c r="F1009" s="123"/>
      <c r="G1009" s="123"/>
      <c r="H1009" s="123"/>
      <c r="I1009" s="123"/>
      <c r="J1009" s="123"/>
      <c r="K1009" s="123"/>
      <c r="L1009" s="123"/>
      <c r="M1009" s="123"/>
      <c r="N1009" s="123"/>
      <c r="O1009" s="123"/>
      <c r="P1009" s="123"/>
      <c r="Q1009" s="123"/>
      <c r="R1009" s="123"/>
      <c r="S1009" s="123"/>
      <c r="T1009" s="123"/>
      <c r="U1009" s="123"/>
      <c r="V1009" s="123"/>
      <c r="W1009" s="123"/>
      <c r="X1009" s="123"/>
      <c r="Y1009" s="123"/>
    </row>
    <row r="1010" spans="1:25" ht="21" customHeight="1" x14ac:dyDescent="0.6">
      <c r="A1010" s="123"/>
      <c r="B1010" s="123"/>
      <c r="C1010" s="123"/>
      <c r="D1010" s="123"/>
      <c r="E1010" s="123"/>
      <c r="F1010" s="123"/>
      <c r="G1010" s="123"/>
      <c r="H1010" s="123"/>
      <c r="I1010" s="123"/>
      <c r="J1010" s="123"/>
      <c r="K1010" s="123"/>
      <c r="L1010" s="123"/>
      <c r="M1010" s="123"/>
      <c r="N1010" s="123"/>
      <c r="O1010" s="123"/>
      <c r="P1010" s="123"/>
      <c r="Q1010" s="123"/>
      <c r="R1010" s="123"/>
      <c r="S1010" s="123"/>
      <c r="T1010" s="123"/>
      <c r="U1010" s="123"/>
      <c r="V1010" s="123"/>
      <c r="W1010" s="123"/>
      <c r="X1010" s="123"/>
      <c r="Y1010" s="123"/>
    </row>
    <row r="1011" spans="1:25" ht="21" customHeight="1" x14ac:dyDescent="0.6">
      <c r="A1011" s="123"/>
      <c r="B1011" s="123"/>
      <c r="C1011" s="123"/>
      <c r="D1011" s="123"/>
      <c r="E1011" s="123"/>
      <c r="F1011" s="123"/>
      <c r="G1011" s="123"/>
      <c r="H1011" s="123"/>
      <c r="I1011" s="123"/>
      <c r="J1011" s="123"/>
      <c r="K1011" s="123"/>
      <c r="L1011" s="123"/>
      <c r="M1011" s="123"/>
      <c r="N1011" s="123"/>
      <c r="O1011" s="123"/>
      <c r="P1011" s="123"/>
      <c r="Q1011" s="123"/>
      <c r="R1011" s="123"/>
      <c r="S1011" s="123"/>
      <c r="T1011" s="123"/>
      <c r="U1011" s="123"/>
      <c r="V1011" s="123"/>
      <c r="W1011" s="123"/>
      <c r="X1011" s="123"/>
      <c r="Y1011" s="123"/>
    </row>
    <row r="1012" spans="1:25" ht="21" customHeight="1" x14ac:dyDescent="0.6">
      <c r="A1012" s="123"/>
      <c r="B1012" s="123"/>
      <c r="C1012" s="123"/>
      <c r="D1012" s="123"/>
      <c r="E1012" s="123"/>
      <c r="F1012" s="123"/>
      <c r="G1012" s="123"/>
      <c r="H1012" s="123"/>
      <c r="I1012" s="123"/>
      <c r="J1012" s="123"/>
      <c r="K1012" s="123"/>
      <c r="L1012" s="123"/>
      <c r="M1012" s="123"/>
      <c r="N1012" s="123"/>
      <c r="O1012" s="123"/>
      <c r="P1012" s="123"/>
      <c r="Q1012" s="123"/>
      <c r="R1012" s="123"/>
      <c r="S1012" s="123"/>
      <c r="T1012" s="123"/>
      <c r="U1012" s="123"/>
      <c r="V1012" s="123"/>
      <c r="W1012" s="123"/>
      <c r="X1012" s="123"/>
      <c r="Y1012" s="123"/>
    </row>
    <row r="1013" spans="1:25" ht="21" customHeight="1" x14ac:dyDescent="0.6">
      <c r="A1013" s="123"/>
      <c r="B1013" s="123"/>
      <c r="C1013" s="123"/>
      <c r="D1013" s="123"/>
      <c r="E1013" s="123"/>
      <c r="F1013" s="123"/>
      <c r="G1013" s="123"/>
      <c r="H1013" s="123"/>
      <c r="I1013" s="123"/>
      <c r="J1013" s="123"/>
      <c r="K1013" s="123"/>
      <c r="L1013" s="123"/>
      <c r="M1013" s="123"/>
      <c r="N1013" s="123"/>
      <c r="O1013" s="123"/>
      <c r="P1013" s="123"/>
      <c r="Q1013" s="123"/>
      <c r="R1013" s="123"/>
      <c r="S1013" s="123"/>
      <c r="T1013" s="123"/>
      <c r="U1013" s="123"/>
      <c r="V1013" s="123"/>
      <c r="W1013" s="123"/>
      <c r="X1013" s="123"/>
      <c r="Y1013" s="123"/>
    </row>
    <row r="1014" spans="1:25" ht="21" customHeight="1" x14ac:dyDescent="0.6">
      <c r="A1014" s="123"/>
      <c r="B1014" s="123"/>
      <c r="C1014" s="123"/>
      <c r="D1014" s="123"/>
      <c r="E1014" s="123"/>
      <c r="F1014" s="123"/>
      <c r="G1014" s="123"/>
      <c r="H1014" s="123"/>
      <c r="I1014" s="123"/>
      <c r="J1014" s="123"/>
      <c r="K1014" s="123"/>
      <c r="L1014" s="123"/>
      <c r="M1014" s="123"/>
      <c r="N1014" s="123"/>
      <c r="O1014" s="123"/>
      <c r="P1014" s="123"/>
      <c r="Q1014" s="123"/>
      <c r="R1014" s="123"/>
      <c r="S1014" s="123"/>
      <c r="T1014" s="123"/>
      <c r="U1014" s="123"/>
      <c r="V1014" s="123"/>
      <c r="W1014" s="123"/>
      <c r="X1014" s="123"/>
      <c r="Y1014" s="123"/>
    </row>
    <row r="1015" spans="1:25" ht="21" customHeight="1" x14ac:dyDescent="0.6">
      <c r="A1015" s="123"/>
      <c r="B1015" s="123"/>
      <c r="C1015" s="123"/>
      <c r="D1015" s="123"/>
      <c r="E1015" s="123"/>
      <c r="F1015" s="123"/>
      <c r="G1015" s="123"/>
      <c r="H1015" s="123"/>
      <c r="I1015" s="123"/>
      <c r="J1015" s="123"/>
      <c r="K1015" s="123"/>
      <c r="L1015" s="123"/>
      <c r="M1015" s="123"/>
      <c r="N1015" s="123"/>
      <c r="O1015" s="123"/>
      <c r="P1015" s="123"/>
      <c r="Q1015" s="123"/>
      <c r="R1015" s="123"/>
      <c r="S1015" s="123"/>
      <c r="T1015" s="123"/>
      <c r="U1015" s="123"/>
      <c r="V1015" s="123"/>
      <c r="W1015" s="123"/>
      <c r="X1015" s="123"/>
      <c r="Y1015" s="123"/>
    </row>
    <row r="1016" spans="1:25" ht="21" customHeight="1" x14ac:dyDescent="0.6">
      <c r="A1016" s="123"/>
      <c r="B1016" s="123"/>
      <c r="C1016" s="123"/>
      <c r="D1016" s="123"/>
      <c r="E1016" s="123"/>
      <c r="F1016" s="123"/>
      <c r="G1016" s="123"/>
      <c r="H1016" s="123"/>
      <c r="I1016" s="123"/>
      <c r="J1016" s="123"/>
      <c r="K1016" s="123"/>
      <c r="L1016" s="123"/>
      <c r="M1016" s="123"/>
      <c r="N1016" s="123"/>
      <c r="O1016" s="123"/>
      <c r="P1016" s="123"/>
      <c r="Q1016" s="123"/>
      <c r="R1016" s="123"/>
      <c r="S1016" s="123"/>
      <c r="T1016" s="123"/>
      <c r="U1016" s="123"/>
      <c r="V1016" s="123"/>
      <c r="W1016" s="123"/>
      <c r="X1016" s="123"/>
      <c r="Y1016" s="123"/>
    </row>
    <row r="1017" spans="1:25" ht="21" customHeight="1" x14ac:dyDescent="0.6">
      <c r="A1017" s="123"/>
      <c r="B1017" s="123"/>
      <c r="C1017" s="123"/>
      <c r="D1017" s="123"/>
      <c r="E1017" s="123"/>
      <c r="F1017" s="123"/>
      <c r="G1017" s="123"/>
      <c r="H1017" s="123"/>
      <c r="I1017" s="123"/>
      <c r="J1017" s="123"/>
      <c r="K1017" s="123"/>
      <c r="L1017" s="123"/>
      <c r="M1017" s="123"/>
      <c r="N1017" s="123"/>
      <c r="O1017" s="123"/>
      <c r="P1017" s="123"/>
      <c r="Q1017" s="123"/>
      <c r="R1017" s="123"/>
      <c r="S1017" s="123"/>
      <c r="T1017" s="123"/>
      <c r="U1017" s="123"/>
      <c r="V1017" s="123"/>
      <c r="W1017" s="123"/>
      <c r="X1017" s="123"/>
      <c r="Y1017" s="123"/>
    </row>
    <row r="1018" spans="1:25" ht="21" customHeight="1" x14ac:dyDescent="0.6">
      <c r="A1018" s="123"/>
      <c r="B1018" s="123"/>
      <c r="C1018" s="123"/>
      <c r="D1018" s="123"/>
      <c r="E1018" s="123"/>
      <c r="F1018" s="123"/>
      <c r="G1018" s="123"/>
      <c r="H1018" s="123"/>
      <c r="I1018" s="123"/>
      <c r="J1018" s="123"/>
      <c r="K1018" s="123"/>
      <c r="L1018" s="123"/>
      <c r="M1018" s="123"/>
      <c r="N1018" s="123"/>
      <c r="O1018" s="123"/>
      <c r="P1018" s="123"/>
      <c r="Q1018" s="123"/>
      <c r="R1018" s="123"/>
      <c r="S1018" s="123"/>
      <c r="T1018" s="123"/>
      <c r="U1018" s="123"/>
      <c r="V1018" s="123"/>
      <c r="W1018" s="123"/>
      <c r="X1018" s="123"/>
      <c r="Y1018" s="123"/>
    </row>
    <row r="1019" spans="1:25" ht="21" customHeight="1" x14ac:dyDescent="0.6">
      <c r="A1019" s="123"/>
      <c r="B1019" s="123"/>
      <c r="C1019" s="123"/>
      <c r="D1019" s="123"/>
      <c r="E1019" s="123"/>
      <c r="F1019" s="123"/>
      <c r="G1019" s="123"/>
      <c r="H1019" s="123"/>
      <c r="I1019" s="123"/>
      <c r="J1019" s="123"/>
      <c r="K1019" s="123"/>
      <c r="L1019" s="123"/>
      <c r="M1019" s="123"/>
      <c r="N1019" s="123"/>
      <c r="O1019" s="123"/>
      <c r="P1019" s="123"/>
      <c r="Q1019" s="123"/>
      <c r="R1019" s="123"/>
      <c r="S1019" s="123"/>
      <c r="T1019" s="123"/>
      <c r="U1019" s="123"/>
      <c r="V1019" s="123"/>
      <c r="W1019" s="123"/>
      <c r="X1019" s="123"/>
      <c r="Y1019" s="123"/>
    </row>
  </sheetData>
  <sheetProtection algorithmName="SHA-512" hashValue="DM/BV89RTxn6k4GobjQbFNbD2VJM0/tRiCi7IkyHjKyk5rkjmnelFDZBpV5KaOdmd4ZkhDmGifaSI4Ac3eBIBg==" saltValue="xjUrzGZEFc1I+KkLCVlZLg==" spinCount="100000" sheet="1" objects="1" scenarios="1"/>
  <protectedRanges>
    <protectedRange sqref="B12:B14 B18 B19 B20 B25" name="Range1"/>
  </protectedRanges>
  <mergeCells count="25">
    <mergeCell ref="H33:L33"/>
    <mergeCell ref="A1:E2"/>
    <mergeCell ref="A31:E31"/>
    <mergeCell ref="A30:E30"/>
    <mergeCell ref="A4:E4"/>
    <mergeCell ref="A6:E6"/>
    <mergeCell ref="A5:E5"/>
    <mergeCell ref="C7:E7"/>
    <mergeCell ref="A32:E32"/>
    <mergeCell ref="A33:E33"/>
    <mergeCell ref="A12:A14"/>
    <mergeCell ref="B12:B14"/>
    <mergeCell ref="A43:E43"/>
    <mergeCell ref="H34:L34"/>
    <mergeCell ref="H35:L35"/>
    <mergeCell ref="H36:L36"/>
    <mergeCell ref="A44:E44"/>
    <mergeCell ref="A40:E40"/>
    <mergeCell ref="A42:E42"/>
    <mergeCell ref="A38:E38"/>
    <mergeCell ref="A37:E37"/>
    <mergeCell ref="A41:E41"/>
    <mergeCell ref="A35:E35"/>
    <mergeCell ref="A34:E34"/>
    <mergeCell ref="A36:E36"/>
  </mergeCells>
  <pageMargins left="0.25" right="0.25" top="0.75" bottom="0.75" header="0.3" footer="0.3"/>
  <pageSetup scale="6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12D4B-DFBB-40CA-A081-BB22E9B70874}">
          <x14:formula1>
            <xm:f>Sheet1!$B$19:$B$31</xm:f>
          </x14:formula1>
          <xm:sqref>B18</xm:sqref>
        </x14:dataValidation>
        <x14:dataValidation type="list" allowBlank="1" showInputMessage="1" showErrorMessage="1" xr:uid="{8ABB9926-BF36-4FB1-BC8F-5D6BE79C1421}">
          <x14:formula1>
            <xm:f>Sheet1!$H$4:$H$7</xm:f>
          </x14:formula1>
          <xm:sqref>B19</xm:sqref>
        </x14:dataValidation>
        <x14:dataValidation type="list" allowBlank="1" showInputMessage="1" showErrorMessage="1" xr:uid="{9AA698DB-BF77-4501-BA77-E2269178FCE5}">
          <x14:formula1>
            <xm:f>Sheet1!$M$10:$M$13</xm:f>
          </x14:formula1>
          <xm:sqref>B20</xm:sqref>
        </x14:dataValidation>
        <x14:dataValidation type="list" allowBlank="1" showInputMessage="1" showErrorMessage="1" xr:uid="{FF482DCC-996D-4FD5-8F79-4A05F79027CD}">
          <x14:formula1>
            <xm:f>Sheet1!$Z$4:$Z$4</xm:f>
          </x14:formula1>
          <xm:sqref>B25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DE2B-8A71-4959-9B57-EBD5BE6EA578}">
  <dimension ref="A1:AD31"/>
  <sheetViews>
    <sheetView workbookViewId="0">
      <selection activeCell="E24" sqref="E24"/>
    </sheetView>
  </sheetViews>
  <sheetFormatPr defaultRowHeight="15" x14ac:dyDescent="0.25"/>
  <cols>
    <col min="1" max="1" width="15.42578125" customWidth="1"/>
    <col min="2" max="2" width="36.140625" bestFit="1" customWidth="1"/>
    <col min="3" max="3" width="16.42578125" customWidth="1"/>
    <col min="4" max="4" width="24.7109375" customWidth="1"/>
    <col min="5" max="5" width="21.42578125" customWidth="1"/>
    <col min="6" max="6" width="29.7109375" customWidth="1"/>
    <col min="8" max="8" width="35.5703125" bestFit="1" customWidth="1"/>
    <col min="9" max="9" width="16.42578125" customWidth="1"/>
    <col min="10" max="10" width="21.42578125" customWidth="1"/>
    <col min="12" max="12" width="17.42578125" customWidth="1"/>
    <col min="13" max="13" width="22" bestFit="1" customWidth="1"/>
    <col min="14" max="14" width="16.42578125" customWidth="1"/>
    <col min="15" max="15" width="24.7109375" customWidth="1"/>
    <col min="16" max="16" width="21.42578125" customWidth="1"/>
    <col min="17" max="17" width="29.7109375" customWidth="1"/>
    <col min="19" max="19" width="16.42578125" style="51" customWidth="1"/>
    <col min="20" max="20" width="29.85546875" style="51" bestFit="1" customWidth="1"/>
    <col min="21" max="21" width="16.42578125" style="51" customWidth="1"/>
    <col min="22" max="22" width="24.7109375" style="51" customWidth="1"/>
    <col min="23" max="23" width="21.42578125" style="51" customWidth="1"/>
    <col min="24" max="24" width="29.7109375" style="51" customWidth="1"/>
    <col min="26" max="26" width="38" bestFit="1" customWidth="1"/>
    <col min="27" max="27" width="16.42578125" customWidth="1"/>
    <col min="28" max="28" width="24.7109375" customWidth="1"/>
    <col min="29" max="29" width="21.42578125" customWidth="1"/>
    <col min="30" max="30" width="29.7109375" customWidth="1"/>
  </cols>
  <sheetData>
    <row r="1" spans="1:30" s="11" customFormat="1" ht="31.5" customHeight="1" thickBot="1" x14ac:dyDescent="0.4">
      <c r="B1" s="234" t="s">
        <v>42</v>
      </c>
      <c r="C1" s="234"/>
      <c r="D1" s="234"/>
      <c r="E1" s="234"/>
      <c r="F1" s="234"/>
      <c r="H1" s="234" t="s">
        <v>43</v>
      </c>
      <c r="I1" s="234"/>
      <c r="J1" s="234"/>
      <c r="M1" s="234" t="s">
        <v>68</v>
      </c>
      <c r="N1" s="234"/>
      <c r="O1" s="234"/>
      <c r="P1" s="234"/>
      <c r="Q1" s="234"/>
      <c r="S1" s="40"/>
      <c r="T1" s="228" t="s">
        <v>65</v>
      </c>
      <c r="U1" s="228"/>
      <c r="V1" s="228"/>
      <c r="W1" s="228"/>
      <c r="X1" s="228"/>
      <c r="Z1" s="228" t="s">
        <v>93</v>
      </c>
      <c r="AA1" s="228"/>
      <c r="AB1" s="228"/>
      <c r="AC1" s="228"/>
      <c r="AD1" s="228"/>
    </row>
    <row r="2" spans="1:30" ht="15" customHeight="1" x14ac:dyDescent="0.35">
      <c r="A2" s="229" t="s">
        <v>87</v>
      </c>
      <c r="B2" s="26"/>
      <c r="C2" s="30" t="s">
        <v>62</v>
      </c>
      <c r="D2" s="31" t="s">
        <v>63</v>
      </c>
      <c r="E2" s="31" t="s">
        <v>62</v>
      </c>
      <c r="F2" s="32" t="s">
        <v>63</v>
      </c>
      <c r="H2" s="16"/>
      <c r="I2" s="33" t="s">
        <v>63</v>
      </c>
      <c r="J2" s="34" t="s">
        <v>63</v>
      </c>
      <c r="L2" s="229" t="s">
        <v>87</v>
      </c>
      <c r="M2" s="36"/>
      <c r="N2" s="30" t="s">
        <v>62</v>
      </c>
      <c r="O2" s="31" t="s">
        <v>63</v>
      </c>
      <c r="P2" s="31" t="s">
        <v>62</v>
      </c>
      <c r="Q2" s="32" t="s">
        <v>63</v>
      </c>
      <c r="S2" s="232" t="s">
        <v>87</v>
      </c>
      <c r="T2" s="41"/>
      <c r="U2" s="52" t="s">
        <v>62</v>
      </c>
      <c r="V2" s="53" t="s">
        <v>63</v>
      </c>
      <c r="W2" s="53" t="s">
        <v>62</v>
      </c>
      <c r="X2" s="42" t="s">
        <v>63</v>
      </c>
      <c r="Z2" s="35"/>
      <c r="AA2" s="30" t="s">
        <v>62</v>
      </c>
      <c r="AB2" s="31" t="s">
        <v>63</v>
      </c>
      <c r="AC2" s="31" t="s">
        <v>62</v>
      </c>
      <c r="AD2" s="32" t="s">
        <v>63</v>
      </c>
    </row>
    <row r="3" spans="1:30" ht="15.75" thickBot="1" x14ac:dyDescent="0.3">
      <c r="A3" s="230"/>
      <c r="B3" s="81" t="s">
        <v>45</v>
      </c>
      <c r="C3" s="82" t="s">
        <v>40</v>
      </c>
      <c r="D3" s="82" t="s">
        <v>104</v>
      </c>
      <c r="E3" s="83" t="s">
        <v>41</v>
      </c>
      <c r="F3" s="83" t="s">
        <v>105</v>
      </c>
      <c r="H3" s="69" t="s">
        <v>44</v>
      </c>
      <c r="I3" s="70" t="s">
        <v>40</v>
      </c>
      <c r="J3" s="71" t="s">
        <v>41</v>
      </c>
      <c r="L3" s="231"/>
      <c r="M3" s="81" t="s">
        <v>67</v>
      </c>
      <c r="N3" s="82" t="s">
        <v>40</v>
      </c>
      <c r="O3" s="83" t="s">
        <v>104</v>
      </c>
      <c r="P3" s="83" t="s">
        <v>41</v>
      </c>
      <c r="Q3" s="83" t="s">
        <v>105</v>
      </c>
      <c r="S3" s="233"/>
      <c r="T3" s="81" t="s">
        <v>66</v>
      </c>
      <c r="U3" s="100" t="s">
        <v>40</v>
      </c>
      <c r="V3" s="100" t="s">
        <v>104</v>
      </c>
      <c r="W3" s="101" t="s">
        <v>41</v>
      </c>
      <c r="X3" s="83" t="s">
        <v>105</v>
      </c>
      <c r="Z3" s="81" t="s">
        <v>94</v>
      </c>
      <c r="AA3" s="82" t="s">
        <v>40</v>
      </c>
      <c r="AB3" s="82" t="s">
        <v>104</v>
      </c>
      <c r="AC3" s="83" t="s">
        <v>41</v>
      </c>
      <c r="AD3" s="83" t="s">
        <v>105</v>
      </c>
    </row>
    <row r="4" spans="1:30" x14ac:dyDescent="0.25">
      <c r="A4" s="76">
        <v>10</v>
      </c>
      <c r="B4" s="108" t="s">
        <v>75</v>
      </c>
      <c r="C4" s="10">
        <v>49.09</v>
      </c>
      <c r="D4" s="13">
        <f t="shared" ref="D4:D9" si="0">C4*18</f>
        <v>883.62000000000012</v>
      </c>
      <c r="E4" s="37">
        <v>397.21</v>
      </c>
      <c r="F4" s="13">
        <f t="shared" ref="F4:F30" si="1">E4*18</f>
        <v>7149.78</v>
      </c>
      <c r="H4" s="63" t="s">
        <v>64</v>
      </c>
      <c r="I4" s="12">
        <v>132</v>
      </c>
      <c r="J4" s="15">
        <v>528</v>
      </c>
      <c r="L4" s="28">
        <v>10</v>
      </c>
      <c r="M4" s="108" t="s">
        <v>64</v>
      </c>
      <c r="N4" s="12">
        <v>8.6999999999999993</v>
      </c>
      <c r="O4" s="15">
        <f>N4*18</f>
        <v>156.6</v>
      </c>
      <c r="P4" s="37">
        <v>26.1</v>
      </c>
      <c r="Q4" s="13">
        <f>P4*18</f>
        <v>469.8</v>
      </c>
      <c r="S4" s="43">
        <v>10</v>
      </c>
      <c r="T4" s="93" t="s">
        <v>88</v>
      </c>
      <c r="U4" s="54">
        <v>5.25</v>
      </c>
      <c r="V4" s="37">
        <f t="shared" ref="V4:V11" si="2">U4*18</f>
        <v>94.5</v>
      </c>
      <c r="W4" s="37">
        <v>0</v>
      </c>
      <c r="X4" s="13">
        <f>W4*18</f>
        <v>0</v>
      </c>
      <c r="Z4" s="133" t="s">
        <v>137</v>
      </c>
      <c r="AA4" s="106">
        <v>0</v>
      </c>
      <c r="AB4" s="106">
        <v>0</v>
      </c>
      <c r="AC4" s="106">
        <v>0.06</v>
      </c>
      <c r="AD4" s="107">
        <v>0.06</v>
      </c>
    </row>
    <row r="5" spans="1:30" x14ac:dyDescent="0.25">
      <c r="A5" s="77">
        <v>10</v>
      </c>
      <c r="B5" s="20" t="s">
        <v>76</v>
      </c>
      <c r="C5" s="8">
        <v>99.09</v>
      </c>
      <c r="D5" s="13">
        <f t="shared" si="0"/>
        <v>1783.6200000000001</v>
      </c>
      <c r="E5" s="38">
        <v>397.21</v>
      </c>
      <c r="F5" s="13">
        <f t="shared" si="1"/>
        <v>7149.78</v>
      </c>
      <c r="H5" s="64" t="s">
        <v>59</v>
      </c>
      <c r="I5" s="8">
        <v>330</v>
      </c>
      <c r="J5" s="65">
        <v>1320</v>
      </c>
      <c r="L5" s="120">
        <v>10</v>
      </c>
      <c r="M5" s="20" t="s">
        <v>59</v>
      </c>
      <c r="N5" s="8">
        <v>16.510000000000002</v>
      </c>
      <c r="O5" s="15">
        <f t="shared" ref="O5:O6" si="3">N5*18</f>
        <v>297.18</v>
      </c>
      <c r="P5" s="38">
        <v>49.52</v>
      </c>
      <c r="Q5" s="65">
        <f>P5*18</f>
        <v>891.36</v>
      </c>
      <c r="S5" s="44">
        <v>10</v>
      </c>
      <c r="T5" s="94" t="s">
        <v>89</v>
      </c>
      <c r="U5" s="55">
        <v>11.22</v>
      </c>
      <c r="V5" s="37">
        <f t="shared" si="2"/>
        <v>201.96</v>
      </c>
      <c r="W5" s="38">
        <v>0</v>
      </c>
      <c r="X5" s="13">
        <f t="shared" ref="X5:X7" si="4">W5*18</f>
        <v>0</v>
      </c>
    </row>
    <row r="6" spans="1:30" x14ac:dyDescent="0.25">
      <c r="A6" s="77">
        <v>10</v>
      </c>
      <c r="B6" s="20" t="s">
        <v>77</v>
      </c>
      <c r="C6" s="8">
        <v>93.28</v>
      </c>
      <c r="D6" s="13">
        <f t="shared" si="0"/>
        <v>1679.04</v>
      </c>
      <c r="E6" s="38">
        <v>754.73</v>
      </c>
      <c r="F6" s="13">
        <f t="shared" si="1"/>
        <v>13585.14</v>
      </c>
      <c r="H6" s="66" t="s">
        <v>60</v>
      </c>
      <c r="I6" s="67">
        <v>330</v>
      </c>
      <c r="J6" s="68">
        <v>1320</v>
      </c>
      <c r="L6" s="24">
        <v>10</v>
      </c>
      <c r="M6" s="84" t="s">
        <v>60</v>
      </c>
      <c r="N6" s="67">
        <v>22.53</v>
      </c>
      <c r="O6" s="91">
        <f t="shared" si="3"/>
        <v>405.54</v>
      </c>
      <c r="P6" s="74">
        <v>67.59</v>
      </c>
      <c r="Q6" s="68">
        <f>P6*18</f>
        <v>1216.6200000000001</v>
      </c>
      <c r="S6" s="45">
        <v>10</v>
      </c>
      <c r="T6" s="95" t="s">
        <v>98</v>
      </c>
      <c r="U6" s="56">
        <v>10.49</v>
      </c>
      <c r="V6" s="37">
        <f t="shared" si="2"/>
        <v>188.82</v>
      </c>
      <c r="W6" s="38">
        <v>0</v>
      </c>
      <c r="X6" s="13">
        <f t="shared" si="4"/>
        <v>0</v>
      </c>
    </row>
    <row r="7" spans="1:30" ht="15.75" thickBot="1" x14ac:dyDescent="0.3">
      <c r="A7" s="77">
        <v>10</v>
      </c>
      <c r="B7" s="20" t="s">
        <v>78</v>
      </c>
      <c r="C7" s="8">
        <v>143.28</v>
      </c>
      <c r="D7" s="13">
        <f t="shared" si="0"/>
        <v>2579.04</v>
      </c>
      <c r="E7" s="38">
        <v>754.73</v>
      </c>
      <c r="F7" s="13">
        <f t="shared" si="1"/>
        <v>13585.14</v>
      </c>
      <c r="H7" s="117" t="s">
        <v>109</v>
      </c>
      <c r="I7" s="67">
        <v>0</v>
      </c>
      <c r="J7" s="68">
        <v>0</v>
      </c>
      <c r="L7" s="29">
        <v>10</v>
      </c>
      <c r="M7" s="116" t="s">
        <v>108</v>
      </c>
      <c r="N7" s="114">
        <v>0</v>
      </c>
      <c r="O7" s="118">
        <v>0</v>
      </c>
      <c r="P7" s="74">
        <v>0</v>
      </c>
      <c r="Q7" s="68">
        <v>0</v>
      </c>
      <c r="S7" s="46">
        <v>10</v>
      </c>
      <c r="T7" s="96" t="s">
        <v>70</v>
      </c>
      <c r="U7" s="57">
        <v>17.940000000000001</v>
      </c>
      <c r="V7" s="58">
        <f t="shared" si="2"/>
        <v>322.92</v>
      </c>
      <c r="W7" s="39">
        <v>0</v>
      </c>
      <c r="X7" s="14">
        <f t="shared" si="4"/>
        <v>0</v>
      </c>
    </row>
    <row r="8" spans="1:30" x14ac:dyDescent="0.25">
      <c r="A8" s="77">
        <v>10</v>
      </c>
      <c r="B8" s="20" t="s">
        <v>79</v>
      </c>
      <c r="C8" s="8">
        <v>127.45</v>
      </c>
      <c r="D8" s="13">
        <f t="shared" si="0"/>
        <v>2294.1</v>
      </c>
      <c r="E8" s="38">
        <v>1031.24</v>
      </c>
      <c r="F8" s="13">
        <f t="shared" si="1"/>
        <v>18562.32</v>
      </c>
      <c r="L8" s="72"/>
      <c r="M8" s="36"/>
      <c r="N8" s="30" t="s">
        <v>62</v>
      </c>
      <c r="O8" s="31" t="s">
        <v>63</v>
      </c>
      <c r="P8" s="31" t="s">
        <v>62</v>
      </c>
      <c r="Q8" s="32" t="s">
        <v>63</v>
      </c>
      <c r="S8" s="43">
        <v>10</v>
      </c>
      <c r="T8" s="97" t="s">
        <v>91</v>
      </c>
      <c r="U8" s="54">
        <v>10.17</v>
      </c>
      <c r="V8" s="37">
        <f t="shared" si="2"/>
        <v>183.06</v>
      </c>
      <c r="W8" s="37">
        <v>0</v>
      </c>
      <c r="X8" s="13">
        <f>W8*18</f>
        <v>0</v>
      </c>
    </row>
    <row r="9" spans="1:30" ht="15.75" thickBot="1" x14ac:dyDescent="0.3">
      <c r="A9" s="78">
        <v>10</v>
      </c>
      <c r="B9" s="21" t="s">
        <v>80</v>
      </c>
      <c r="C9" s="9">
        <v>177.45</v>
      </c>
      <c r="D9" s="14">
        <f t="shared" si="0"/>
        <v>3194.1</v>
      </c>
      <c r="E9" s="39">
        <v>1031.24</v>
      </c>
      <c r="F9" s="14">
        <f t="shared" si="1"/>
        <v>18562.32</v>
      </c>
      <c r="L9" s="72"/>
      <c r="M9" s="81" t="s">
        <v>67</v>
      </c>
      <c r="N9" s="82" t="s">
        <v>40</v>
      </c>
      <c r="O9" s="83" t="s">
        <v>104</v>
      </c>
      <c r="P9" s="83" t="s">
        <v>41</v>
      </c>
      <c r="Q9" s="83" t="s">
        <v>105</v>
      </c>
      <c r="S9" s="44">
        <v>10</v>
      </c>
      <c r="T9" s="98" t="s">
        <v>92</v>
      </c>
      <c r="U9" s="55">
        <v>21.76</v>
      </c>
      <c r="V9" s="37">
        <f t="shared" si="2"/>
        <v>391.68</v>
      </c>
      <c r="W9" s="38">
        <v>0</v>
      </c>
      <c r="X9" s="13">
        <f t="shared" ref="X9:X11" si="5">W9*18</f>
        <v>0</v>
      </c>
    </row>
    <row r="10" spans="1:30" x14ac:dyDescent="0.25">
      <c r="A10" s="79">
        <v>10</v>
      </c>
      <c r="B10" s="19" t="s">
        <v>81</v>
      </c>
      <c r="C10" s="8">
        <v>84.29</v>
      </c>
      <c r="D10" s="13">
        <f>C10*18</f>
        <v>1517.22</v>
      </c>
      <c r="E10" s="38">
        <v>411.56</v>
      </c>
      <c r="F10" s="13">
        <f t="shared" si="1"/>
        <v>7408.08</v>
      </c>
      <c r="L10" s="27">
        <v>12</v>
      </c>
      <c r="M10" s="109" t="s">
        <v>64</v>
      </c>
      <c r="N10" s="12">
        <v>6.02</v>
      </c>
      <c r="O10" s="15">
        <f>N10*26</f>
        <v>156.51999999999998</v>
      </c>
      <c r="P10" s="37">
        <v>18.07</v>
      </c>
      <c r="Q10" s="13">
        <f>P10*26</f>
        <v>469.82</v>
      </c>
      <c r="S10" s="45">
        <v>10</v>
      </c>
      <c r="T10" s="99" t="s">
        <v>99</v>
      </c>
      <c r="U10" s="55">
        <v>20.350000000000001</v>
      </c>
      <c r="V10" s="37">
        <f t="shared" si="2"/>
        <v>366.3</v>
      </c>
      <c r="W10" s="38">
        <v>0</v>
      </c>
      <c r="X10" s="13">
        <f t="shared" si="5"/>
        <v>0</v>
      </c>
    </row>
    <row r="11" spans="1:30" ht="15.75" thickBot="1" x14ac:dyDescent="0.3">
      <c r="A11" s="77">
        <v>10</v>
      </c>
      <c r="B11" s="20" t="s">
        <v>84</v>
      </c>
      <c r="C11" s="8">
        <v>134.29</v>
      </c>
      <c r="D11" s="13">
        <f t="shared" ref="D11:D15" si="6">C11*18</f>
        <v>2417.2199999999998</v>
      </c>
      <c r="E11" s="38">
        <v>411.56</v>
      </c>
      <c r="F11" s="13">
        <f t="shared" si="1"/>
        <v>7408.08</v>
      </c>
      <c r="L11" s="119">
        <v>12</v>
      </c>
      <c r="M11" s="22" t="s">
        <v>59</v>
      </c>
      <c r="N11" s="8">
        <v>11.43</v>
      </c>
      <c r="O11" s="15">
        <f t="shared" ref="O11:O12" si="7">N11*26</f>
        <v>297.18</v>
      </c>
      <c r="P11" s="38">
        <v>34.28</v>
      </c>
      <c r="Q11" s="65">
        <f>P11*26</f>
        <v>891.28</v>
      </c>
      <c r="S11" s="46">
        <v>10</v>
      </c>
      <c r="T11" s="99" t="s">
        <v>100</v>
      </c>
      <c r="U11" s="56">
        <v>34.78</v>
      </c>
      <c r="V11" s="75">
        <f t="shared" si="2"/>
        <v>626.04</v>
      </c>
      <c r="W11" s="74">
        <v>0</v>
      </c>
      <c r="X11" s="73">
        <f t="shared" si="5"/>
        <v>0</v>
      </c>
    </row>
    <row r="12" spans="1:30" x14ac:dyDescent="0.25">
      <c r="A12" s="77">
        <v>10</v>
      </c>
      <c r="B12" s="20" t="s">
        <v>82</v>
      </c>
      <c r="C12" s="8">
        <v>160.19</v>
      </c>
      <c r="D12" s="13">
        <f t="shared" si="6"/>
        <v>2883.42</v>
      </c>
      <c r="E12" s="38">
        <v>782.08</v>
      </c>
      <c r="F12" s="13">
        <f t="shared" si="1"/>
        <v>14077.44</v>
      </c>
      <c r="L12" s="23">
        <v>12</v>
      </c>
      <c r="M12" s="90" t="s">
        <v>60</v>
      </c>
      <c r="N12" s="67">
        <v>15.6</v>
      </c>
      <c r="O12" s="91">
        <f t="shared" si="7"/>
        <v>405.59999999999997</v>
      </c>
      <c r="P12" s="74">
        <v>46.79</v>
      </c>
      <c r="Q12" s="68">
        <f>P12*26</f>
        <v>1216.54</v>
      </c>
      <c r="S12" s="92"/>
      <c r="T12" s="41"/>
      <c r="U12" s="52" t="s">
        <v>62</v>
      </c>
      <c r="V12" s="53" t="s">
        <v>63</v>
      </c>
      <c r="W12" s="53" t="s">
        <v>62</v>
      </c>
      <c r="X12" s="42" t="s">
        <v>63</v>
      </c>
    </row>
    <row r="13" spans="1:30" ht="15.75" thickBot="1" x14ac:dyDescent="0.3">
      <c r="A13" s="77">
        <v>10</v>
      </c>
      <c r="B13" s="20" t="s">
        <v>83</v>
      </c>
      <c r="C13" s="8">
        <v>210.19</v>
      </c>
      <c r="D13" s="13">
        <f t="shared" si="6"/>
        <v>3783.42</v>
      </c>
      <c r="E13" s="38">
        <v>782.08</v>
      </c>
      <c r="F13" s="13">
        <f t="shared" si="1"/>
        <v>14077.44</v>
      </c>
      <c r="L13" s="25">
        <v>12</v>
      </c>
      <c r="M13" s="113" t="s">
        <v>108</v>
      </c>
      <c r="N13" s="60">
        <v>0</v>
      </c>
      <c r="O13" s="118">
        <v>0</v>
      </c>
      <c r="P13" s="74">
        <v>0</v>
      </c>
      <c r="Q13" s="68">
        <v>0</v>
      </c>
      <c r="S13" s="92"/>
      <c r="T13" s="81" t="s">
        <v>66</v>
      </c>
      <c r="U13" s="100" t="s">
        <v>40</v>
      </c>
      <c r="V13" s="100" t="s">
        <v>104</v>
      </c>
      <c r="W13" s="101" t="s">
        <v>41</v>
      </c>
      <c r="X13" s="83" t="s">
        <v>105</v>
      </c>
    </row>
    <row r="14" spans="1:30" x14ac:dyDescent="0.25">
      <c r="A14" s="77">
        <v>10</v>
      </c>
      <c r="B14" s="20" t="s">
        <v>85</v>
      </c>
      <c r="C14" s="8">
        <v>218.84</v>
      </c>
      <c r="D14" s="13">
        <f t="shared" si="6"/>
        <v>3939.12</v>
      </c>
      <c r="E14" s="38">
        <v>1068.45</v>
      </c>
      <c r="F14" s="13">
        <f t="shared" si="1"/>
        <v>19232.100000000002</v>
      </c>
      <c r="M14" s="59"/>
      <c r="N14" s="60"/>
      <c r="O14" s="61"/>
      <c r="P14" s="62"/>
      <c r="Q14" s="60"/>
      <c r="S14" s="47">
        <v>12</v>
      </c>
      <c r="T14" s="102" t="s">
        <v>69</v>
      </c>
      <c r="U14" s="55">
        <v>3.63</v>
      </c>
      <c r="V14" s="37">
        <f>U14*26</f>
        <v>94.38</v>
      </c>
      <c r="W14" s="38">
        <v>0</v>
      </c>
      <c r="X14" s="13">
        <f t="shared" ref="X14:X22" si="8">W14*18</f>
        <v>0</v>
      </c>
    </row>
    <row r="15" spans="1:30" x14ac:dyDescent="0.25">
      <c r="A15" s="77">
        <v>10</v>
      </c>
      <c r="B15" s="84" t="s">
        <v>86</v>
      </c>
      <c r="C15" s="67">
        <v>268.83999999999997</v>
      </c>
      <c r="D15" s="73">
        <f t="shared" si="6"/>
        <v>4839.12</v>
      </c>
      <c r="E15" s="74">
        <v>1068.45</v>
      </c>
      <c r="F15" s="73">
        <f t="shared" si="1"/>
        <v>19232.100000000002</v>
      </c>
      <c r="M15" s="59"/>
      <c r="N15" s="60"/>
      <c r="O15" s="61"/>
      <c r="P15" s="62"/>
      <c r="Q15" s="60"/>
      <c r="S15" s="48">
        <v>12</v>
      </c>
      <c r="T15" s="102" t="s">
        <v>89</v>
      </c>
      <c r="U15" s="55">
        <v>7.77</v>
      </c>
      <c r="V15" s="37">
        <f t="shared" ref="V15:V17" si="9">U15*26</f>
        <v>202.01999999999998</v>
      </c>
      <c r="W15" s="38">
        <v>0</v>
      </c>
      <c r="X15" s="13">
        <f t="shared" si="8"/>
        <v>0</v>
      </c>
    </row>
    <row r="16" spans="1:30" ht="15.75" thickBot="1" x14ac:dyDescent="0.3">
      <c r="A16" s="80">
        <v>10</v>
      </c>
      <c r="B16" s="116" t="s">
        <v>108</v>
      </c>
      <c r="C16" s="67">
        <v>0</v>
      </c>
      <c r="D16" s="73">
        <v>0</v>
      </c>
      <c r="E16" s="74">
        <v>0</v>
      </c>
      <c r="F16" s="73">
        <v>0</v>
      </c>
      <c r="M16" s="59"/>
      <c r="N16" s="60"/>
      <c r="O16" s="61"/>
      <c r="P16" s="62"/>
      <c r="Q16" s="60"/>
      <c r="S16" s="49"/>
      <c r="T16" s="115"/>
      <c r="U16" s="55"/>
      <c r="V16" s="37">
        <f>U16*26</f>
        <v>0</v>
      </c>
      <c r="W16" s="38"/>
      <c r="X16" s="13">
        <f>W16*18</f>
        <v>0</v>
      </c>
    </row>
    <row r="17" spans="1:24" x14ac:dyDescent="0.25">
      <c r="A17" s="85"/>
      <c r="B17" s="26"/>
      <c r="C17" s="30" t="s">
        <v>62</v>
      </c>
      <c r="D17" s="31" t="s">
        <v>63</v>
      </c>
      <c r="E17" s="31" t="s">
        <v>62</v>
      </c>
      <c r="F17" s="32" t="s">
        <v>63</v>
      </c>
      <c r="M17" s="59"/>
      <c r="N17" s="60"/>
      <c r="O17" s="61"/>
      <c r="P17" s="62"/>
      <c r="Q17" s="60"/>
      <c r="S17" s="49">
        <v>12</v>
      </c>
      <c r="T17" s="103" t="s">
        <v>98</v>
      </c>
      <c r="U17" s="55">
        <v>7.26</v>
      </c>
      <c r="V17" s="37">
        <f t="shared" si="9"/>
        <v>188.76</v>
      </c>
      <c r="W17" s="38">
        <v>0</v>
      </c>
      <c r="X17" s="13">
        <f t="shared" si="8"/>
        <v>0</v>
      </c>
    </row>
    <row r="18" spans="1:24" ht="15.75" thickBot="1" x14ac:dyDescent="0.3">
      <c r="A18" s="85"/>
      <c r="B18" s="81" t="s">
        <v>45</v>
      </c>
      <c r="C18" s="82" t="s">
        <v>40</v>
      </c>
      <c r="D18" s="82" t="s">
        <v>104</v>
      </c>
      <c r="E18" s="83" t="s">
        <v>41</v>
      </c>
      <c r="F18" s="83" t="s">
        <v>105</v>
      </c>
      <c r="M18" s="59"/>
      <c r="N18" s="60"/>
      <c r="O18" s="61"/>
      <c r="P18" s="62"/>
      <c r="Q18" s="60"/>
      <c r="S18" s="50">
        <v>12</v>
      </c>
      <c r="T18" s="104" t="s">
        <v>90</v>
      </c>
      <c r="U18" s="57">
        <v>12.42</v>
      </c>
      <c r="V18" s="58">
        <f>U18*26</f>
        <v>322.92</v>
      </c>
      <c r="W18" s="39">
        <v>0</v>
      </c>
      <c r="X18" s="14">
        <f t="shared" si="8"/>
        <v>0</v>
      </c>
    </row>
    <row r="19" spans="1:24" x14ac:dyDescent="0.25">
      <c r="A19" s="86">
        <v>12</v>
      </c>
      <c r="B19" s="109" t="s">
        <v>75</v>
      </c>
      <c r="C19" s="8">
        <v>33.99</v>
      </c>
      <c r="D19" s="13">
        <f>C19*26</f>
        <v>883.74</v>
      </c>
      <c r="E19" s="38">
        <v>274.99</v>
      </c>
      <c r="F19" s="13">
        <f>E19*26</f>
        <v>7149.74</v>
      </c>
      <c r="M19" s="59"/>
      <c r="N19" s="60"/>
      <c r="O19" s="61"/>
      <c r="P19" s="62"/>
      <c r="Q19" s="60"/>
      <c r="S19" s="47">
        <v>12</v>
      </c>
      <c r="T19" s="105" t="s">
        <v>91</v>
      </c>
      <c r="U19" s="55">
        <v>7.04</v>
      </c>
      <c r="V19" s="37">
        <f>U19*26</f>
        <v>183.04</v>
      </c>
      <c r="W19" s="38">
        <v>0</v>
      </c>
      <c r="X19" s="13">
        <f t="shared" si="8"/>
        <v>0</v>
      </c>
    </row>
    <row r="20" spans="1:24" x14ac:dyDescent="0.25">
      <c r="A20" s="87">
        <v>12</v>
      </c>
      <c r="B20" s="110" t="s">
        <v>76</v>
      </c>
      <c r="C20" s="8">
        <v>68.599999999999994</v>
      </c>
      <c r="D20" s="13">
        <f t="shared" ref="D20:D23" si="10">C20*26</f>
        <v>1783.6</v>
      </c>
      <c r="E20" s="38">
        <v>274.99</v>
      </c>
      <c r="F20" s="13">
        <f t="shared" ref="F20:F30" si="11">E20*26</f>
        <v>7149.74</v>
      </c>
      <c r="M20" s="59"/>
      <c r="N20" s="60"/>
      <c r="O20" s="61"/>
      <c r="P20" s="62"/>
      <c r="Q20" s="60"/>
      <c r="S20" s="48">
        <v>12</v>
      </c>
      <c r="T20" s="102" t="s">
        <v>92</v>
      </c>
      <c r="U20" s="55">
        <v>15.06</v>
      </c>
      <c r="V20" s="37">
        <f t="shared" ref="V20:V21" si="12">U20*26</f>
        <v>391.56</v>
      </c>
      <c r="W20" s="38">
        <v>0</v>
      </c>
      <c r="X20" s="13">
        <f t="shared" si="8"/>
        <v>0</v>
      </c>
    </row>
    <row r="21" spans="1:24" x14ac:dyDescent="0.25">
      <c r="A21" s="87">
        <v>12</v>
      </c>
      <c r="B21" s="110" t="s">
        <v>77</v>
      </c>
      <c r="C21" s="8">
        <v>64.58</v>
      </c>
      <c r="D21" s="13">
        <f t="shared" si="10"/>
        <v>1679.08</v>
      </c>
      <c r="E21" s="38">
        <v>522.5</v>
      </c>
      <c r="F21" s="13">
        <f t="shared" si="11"/>
        <v>13585</v>
      </c>
      <c r="M21" s="59"/>
      <c r="N21" s="60"/>
      <c r="O21" s="61"/>
      <c r="P21" s="62"/>
      <c r="Q21" s="60"/>
      <c r="S21" s="49">
        <v>12</v>
      </c>
      <c r="T21" s="103" t="s">
        <v>99</v>
      </c>
      <c r="U21" s="55">
        <v>20.350000000000001</v>
      </c>
      <c r="V21" s="37">
        <f t="shared" si="12"/>
        <v>529.1</v>
      </c>
      <c r="W21" s="38">
        <v>0</v>
      </c>
      <c r="X21" s="13">
        <f t="shared" si="8"/>
        <v>0</v>
      </c>
    </row>
    <row r="22" spans="1:24" ht="15.75" thickBot="1" x14ac:dyDescent="0.3">
      <c r="A22" s="87">
        <v>12</v>
      </c>
      <c r="B22" s="110" t="s">
        <v>78</v>
      </c>
      <c r="C22" s="8">
        <v>99.2</v>
      </c>
      <c r="D22" s="13">
        <f t="shared" si="10"/>
        <v>2579.2000000000003</v>
      </c>
      <c r="E22" s="38">
        <v>522.5</v>
      </c>
      <c r="F22" s="13">
        <f t="shared" si="11"/>
        <v>13585</v>
      </c>
      <c r="S22" s="50">
        <v>12</v>
      </c>
      <c r="T22" s="103" t="s">
        <v>100</v>
      </c>
      <c r="U22" s="56">
        <v>24.08</v>
      </c>
      <c r="V22" s="75">
        <f>U22*26</f>
        <v>626.07999999999993</v>
      </c>
      <c r="W22" s="74">
        <v>0</v>
      </c>
      <c r="X22" s="73">
        <f t="shared" si="8"/>
        <v>0</v>
      </c>
    </row>
    <row r="23" spans="1:24" x14ac:dyDescent="0.25">
      <c r="A23" s="87">
        <v>12</v>
      </c>
      <c r="B23" s="110" t="s">
        <v>79</v>
      </c>
      <c r="C23" s="8">
        <v>88.24</v>
      </c>
      <c r="D23" s="13">
        <f t="shared" si="10"/>
        <v>2294.2399999999998</v>
      </c>
      <c r="E23" s="38">
        <v>713.94</v>
      </c>
      <c r="F23" s="13">
        <f t="shared" si="11"/>
        <v>18562.440000000002</v>
      </c>
    </row>
    <row r="24" spans="1:24" ht="15.75" thickBot="1" x14ac:dyDescent="0.3">
      <c r="A24" s="88">
        <v>12</v>
      </c>
      <c r="B24" s="111" t="s">
        <v>80</v>
      </c>
      <c r="C24" s="9">
        <v>122.86</v>
      </c>
      <c r="D24" s="14">
        <f>C24*26</f>
        <v>3194.36</v>
      </c>
      <c r="E24" s="39">
        <v>713.94</v>
      </c>
      <c r="F24" s="13">
        <f t="shared" si="11"/>
        <v>18562.440000000002</v>
      </c>
      <c r="T24" s="51" t="s">
        <v>101</v>
      </c>
    </row>
    <row r="25" spans="1:24" x14ac:dyDescent="0.25">
      <c r="A25" s="89">
        <v>12</v>
      </c>
      <c r="B25" s="109" t="s">
        <v>81</v>
      </c>
      <c r="C25" s="8">
        <v>58.36</v>
      </c>
      <c r="D25" s="13">
        <f>C25*26</f>
        <v>1517.36</v>
      </c>
      <c r="E25" s="38">
        <v>284.93</v>
      </c>
      <c r="F25" s="13">
        <f t="shared" si="11"/>
        <v>7408.18</v>
      </c>
    </row>
    <row r="26" spans="1:24" x14ac:dyDescent="0.25">
      <c r="A26" s="89">
        <v>12</v>
      </c>
      <c r="B26" s="110" t="s">
        <v>84</v>
      </c>
      <c r="C26" s="8">
        <v>92.98</v>
      </c>
      <c r="D26" s="13">
        <f t="shared" ref="D26:D30" si="13">C26*26</f>
        <v>2417.48</v>
      </c>
      <c r="E26" s="38">
        <v>284.93</v>
      </c>
      <c r="F26" s="13">
        <f t="shared" si="11"/>
        <v>7408.18</v>
      </c>
    </row>
    <row r="27" spans="1:24" x14ac:dyDescent="0.25">
      <c r="A27" s="87">
        <v>12</v>
      </c>
      <c r="B27" s="110" t="s">
        <v>82</v>
      </c>
      <c r="C27" s="8">
        <v>110.9</v>
      </c>
      <c r="D27" s="13">
        <f t="shared" si="13"/>
        <v>2883.4</v>
      </c>
      <c r="E27" s="38">
        <v>541.44000000000005</v>
      </c>
      <c r="F27" s="13">
        <f t="shared" si="11"/>
        <v>14077.440000000002</v>
      </c>
    </row>
    <row r="28" spans="1:24" x14ac:dyDescent="0.25">
      <c r="A28" s="87">
        <v>12</v>
      </c>
      <c r="B28" s="110" t="s">
        <v>83</v>
      </c>
      <c r="C28" s="8">
        <v>145.52000000000001</v>
      </c>
      <c r="D28" s="13">
        <f t="shared" si="13"/>
        <v>3783.5200000000004</v>
      </c>
      <c r="E28" s="38">
        <v>541.44000000000005</v>
      </c>
      <c r="F28" s="13">
        <f t="shared" si="11"/>
        <v>14077.440000000002</v>
      </c>
    </row>
    <row r="29" spans="1:24" x14ac:dyDescent="0.25">
      <c r="A29" s="87">
        <v>12</v>
      </c>
      <c r="B29" s="110" t="s">
        <v>85</v>
      </c>
      <c r="C29" s="8">
        <v>151.5</v>
      </c>
      <c r="D29" s="13">
        <f t="shared" si="13"/>
        <v>3939</v>
      </c>
      <c r="E29" s="38">
        <v>739.7</v>
      </c>
      <c r="F29" s="13">
        <f t="shared" si="11"/>
        <v>19232.2</v>
      </c>
    </row>
    <row r="30" spans="1:24" x14ac:dyDescent="0.25">
      <c r="A30" s="87">
        <v>12</v>
      </c>
      <c r="B30" s="112" t="s">
        <v>86</v>
      </c>
      <c r="C30" s="67">
        <v>186.11</v>
      </c>
      <c r="D30" s="73">
        <f t="shared" si="13"/>
        <v>4838.8600000000006</v>
      </c>
      <c r="E30" s="74">
        <v>739.7</v>
      </c>
      <c r="F30" s="13">
        <f t="shared" si="11"/>
        <v>19232.2</v>
      </c>
    </row>
    <row r="31" spans="1:24" ht="15.75" thickBot="1" x14ac:dyDescent="0.3">
      <c r="A31" s="88">
        <v>12</v>
      </c>
      <c r="B31" s="113" t="s">
        <v>108</v>
      </c>
      <c r="C31" s="67">
        <v>0</v>
      </c>
      <c r="D31" s="73">
        <v>0</v>
      </c>
      <c r="E31" s="74">
        <v>0</v>
      </c>
      <c r="F31" s="73">
        <v>0</v>
      </c>
    </row>
  </sheetData>
  <mergeCells count="8">
    <mergeCell ref="Z1:AD1"/>
    <mergeCell ref="T1:X1"/>
    <mergeCell ref="A2:A3"/>
    <mergeCell ref="L2:L3"/>
    <mergeCell ref="S2:S3"/>
    <mergeCell ref="B1:F1"/>
    <mergeCell ref="M1:Q1"/>
    <mergeCell ref="H1:J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D9A0-A874-4EE2-ACAC-60CA59B5F9AF}">
  <dimension ref="A1:I12"/>
  <sheetViews>
    <sheetView workbookViewId="0">
      <selection activeCell="L11" sqref="L11"/>
    </sheetView>
  </sheetViews>
  <sheetFormatPr defaultRowHeight="15" x14ac:dyDescent="0.25"/>
  <cols>
    <col min="1" max="1" width="20.85546875" bestFit="1" customWidth="1"/>
    <col min="2" max="2" width="3.42578125" customWidth="1"/>
    <col min="3" max="3" width="20.28515625" bestFit="1" customWidth="1"/>
    <col min="4" max="4" width="3.42578125" customWidth="1"/>
    <col min="5" max="5" width="17.85546875" bestFit="1" customWidth="1"/>
    <col min="6" max="6" width="3.42578125" customWidth="1"/>
    <col min="7" max="8" width="11.5703125" bestFit="1" customWidth="1"/>
    <col min="9" max="9" width="11.42578125" customWidth="1"/>
  </cols>
  <sheetData>
    <row r="1" spans="1:9" x14ac:dyDescent="0.25">
      <c r="A1" s="17" t="s">
        <v>52</v>
      </c>
      <c r="B1" s="17"/>
      <c r="C1" s="17" t="s">
        <v>54</v>
      </c>
      <c r="D1" s="17"/>
      <c r="E1" s="18" t="s">
        <v>72</v>
      </c>
      <c r="F1" s="17"/>
      <c r="G1" s="121">
        <f>'Employee cost calculator'!D17</f>
        <v>41600</v>
      </c>
      <c r="H1" s="121">
        <f>G1</f>
        <v>41600</v>
      </c>
      <c r="I1" s="122" t="s">
        <v>114</v>
      </c>
    </row>
    <row r="2" spans="1:9" x14ac:dyDescent="0.25">
      <c r="A2" s="7" t="s">
        <v>47</v>
      </c>
      <c r="C2" s="7" t="s">
        <v>56</v>
      </c>
      <c r="E2" s="7" t="s">
        <v>74</v>
      </c>
      <c r="G2" s="121">
        <f>'Employee cost calculator'!D18</f>
        <v>7149.74</v>
      </c>
      <c r="H2" s="237">
        <f>SUM(G2:G8)</f>
        <v>8496.0560960000003</v>
      </c>
      <c r="I2" s="235" t="s">
        <v>115</v>
      </c>
    </row>
    <row r="3" spans="1:9" x14ac:dyDescent="0.25">
      <c r="A3" s="7" t="s">
        <v>48</v>
      </c>
      <c r="C3" s="7" t="s">
        <v>55</v>
      </c>
      <c r="E3" s="7" t="s">
        <v>73</v>
      </c>
      <c r="G3" s="121">
        <f>'Employee cost calculator'!D19</f>
        <v>528</v>
      </c>
      <c r="H3" s="238"/>
      <c r="I3" s="235"/>
    </row>
    <row r="4" spans="1:9" x14ac:dyDescent="0.25">
      <c r="A4" s="7" t="s">
        <v>49</v>
      </c>
      <c r="C4" s="7" t="s">
        <v>57</v>
      </c>
      <c r="G4" s="121">
        <f>'Employee cost calculator'!D20</f>
        <v>469.82</v>
      </c>
      <c r="H4" s="238"/>
      <c r="I4" s="235"/>
    </row>
    <row r="5" spans="1:9" x14ac:dyDescent="0.25">
      <c r="A5" s="7" t="s">
        <v>50</v>
      </c>
      <c r="C5" s="7" t="s">
        <v>58</v>
      </c>
      <c r="G5" s="121">
        <f>'Employee cost calculator'!D21</f>
        <v>35.620000000000005</v>
      </c>
      <c r="H5" s="238"/>
      <c r="I5" s="235"/>
    </row>
    <row r="6" spans="1:9" x14ac:dyDescent="0.25">
      <c r="A6" s="7" t="s">
        <v>51</v>
      </c>
      <c r="G6" s="121">
        <f>'Employee cost calculator'!D22</f>
        <v>97.693439999999981</v>
      </c>
      <c r="H6" s="238"/>
      <c r="I6" s="235"/>
    </row>
    <row r="7" spans="1:9" x14ac:dyDescent="0.25">
      <c r="G7" s="121">
        <f>'Employee cost calculator'!D23</f>
        <v>203.613696</v>
      </c>
      <c r="H7" s="238"/>
      <c r="I7" s="235"/>
    </row>
    <row r="8" spans="1:9" x14ac:dyDescent="0.25">
      <c r="G8" s="121">
        <f>'Employee cost calculator'!D24</f>
        <v>11.568959999999999</v>
      </c>
      <c r="H8" s="238"/>
      <c r="I8" s="235"/>
    </row>
    <row r="9" spans="1:9" x14ac:dyDescent="0.25">
      <c r="G9" s="121">
        <f>'Employee cost calculator'!D25</f>
        <v>2496</v>
      </c>
      <c r="H9" s="121">
        <f>G9</f>
        <v>2496</v>
      </c>
      <c r="I9" s="122" t="s">
        <v>116</v>
      </c>
    </row>
    <row r="10" spans="1:9" x14ac:dyDescent="0.25">
      <c r="G10" s="121">
        <f>'Employee cost calculator'!D26</f>
        <v>1920</v>
      </c>
      <c r="H10" s="237">
        <f>SUM(G10:G11)</f>
        <v>3520</v>
      </c>
      <c r="I10" s="236" t="s">
        <v>117</v>
      </c>
    </row>
    <row r="11" spans="1:9" x14ac:dyDescent="0.25">
      <c r="G11" s="121">
        <f>'Employee cost calculator'!D27</f>
        <v>1600</v>
      </c>
      <c r="H11" s="238"/>
      <c r="I11" s="236"/>
    </row>
    <row r="12" spans="1:9" x14ac:dyDescent="0.25">
      <c r="G12" s="121">
        <f>'Employee cost calculator'!D28</f>
        <v>56112.056096</v>
      </c>
      <c r="H12" s="121">
        <f>G12</f>
        <v>56112.056096</v>
      </c>
      <c r="I12" s="122" t="s">
        <v>118</v>
      </c>
    </row>
  </sheetData>
  <mergeCells count="4">
    <mergeCell ref="I2:I8"/>
    <mergeCell ref="I10:I11"/>
    <mergeCell ref="H2:H8"/>
    <mergeCell ref="H10:H1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1000"/>
  <sheetViews>
    <sheetView workbookViewId="0"/>
  </sheetViews>
  <sheetFormatPr defaultColWidth="14.42578125" defaultRowHeight="15" customHeight="1" x14ac:dyDescent="0.25"/>
  <cols>
    <col min="1" max="1" width="4.85546875" customWidth="1"/>
    <col min="2" max="2" width="11.85546875" customWidth="1"/>
    <col min="3" max="11" width="10.85546875" customWidth="1"/>
    <col min="12" max="14" width="11.85546875" customWidth="1"/>
    <col min="15" max="23" width="10.85546875" customWidth="1"/>
    <col min="24" max="26" width="11.85546875" customWidth="1"/>
    <col min="27" max="35" width="10.85546875" customWidth="1"/>
    <col min="36" max="38" width="11.85546875" customWidth="1"/>
    <col min="39" max="39" width="8.7109375" customWidth="1"/>
  </cols>
  <sheetData>
    <row r="1" spans="2:39" ht="14.25" customHeight="1" x14ac:dyDescent="0.25"/>
    <row r="2" spans="2:39" ht="14.25" customHeight="1" x14ac:dyDescent="0.25">
      <c r="B2" s="1" t="s">
        <v>0</v>
      </c>
      <c r="C2" s="2" t="s">
        <v>1</v>
      </c>
      <c r="D2" s="2" t="s">
        <v>2</v>
      </c>
      <c r="E2" s="2" t="s">
        <v>3</v>
      </c>
      <c r="F2" s="2" t="s">
        <v>4</v>
      </c>
      <c r="G2" s="2" t="s">
        <v>5</v>
      </c>
      <c r="H2" s="2" t="s">
        <v>6</v>
      </c>
      <c r="I2" s="2" t="s">
        <v>7</v>
      </c>
      <c r="J2" s="2" t="s">
        <v>8</v>
      </c>
      <c r="K2" s="2" t="s">
        <v>9</v>
      </c>
      <c r="L2" s="2" t="s">
        <v>10</v>
      </c>
      <c r="M2" s="2" t="s">
        <v>11</v>
      </c>
      <c r="N2" s="2" t="s">
        <v>12</v>
      </c>
      <c r="O2" s="2" t="s">
        <v>13</v>
      </c>
      <c r="P2" s="2" t="s">
        <v>14</v>
      </c>
      <c r="Q2" s="2" t="s">
        <v>15</v>
      </c>
      <c r="R2" s="2" t="s">
        <v>16</v>
      </c>
      <c r="S2" s="2" t="s">
        <v>17</v>
      </c>
      <c r="T2" s="2" t="s">
        <v>18</v>
      </c>
      <c r="U2" s="2" t="s">
        <v>19</v>
      </c>
      <c r="V2" s="2" t="s">
        <v>20</v>
      </c>
      <c r="W2" s="2" t="s">
        <v>21</v>
      </c>
      <c r="X2" s="2" t="s">
        <v>22</v>
      </c>
      <c r="Y2" s="2" t="s">
        <v>23</v>
      </c>
      <c r="Z2" s="2" t="s">
        <v>24</v>
      </c>
      <c r="AA2" s="2" t="s">
        <v>25</v>
      </c>
      <c r="AB2" s="2" t="s">
        <v>26</v>
      </c>
      <c r="AC2" s="2" t="s">
        <v>27</v>
      </c>
      <c r="AD2" s="2" t="s">
        <v>28</v>
      </c>
      <c r="AE2" s="2" t="s">
        <v>29</v>
      </c>
      <c r="AF2" s="2" t="s">
        <v>30</v>
      </c>
      <c r="AG2" s="2" t="s">
        <v>31</v>
      </c>
      <c r="AH2" s="2" t="s">
        <v>32</v>
      </c>
      <c r="AI2" s="2" t="s">
        <v>33</v>
      </c>
      <c r="AJ2" s="2" t="s">
        <v>34</v>
      </c>
      <c r="AK2" s="2" t="s">
        <v>35</v>
      </c>
      <c r="AL2" s="2" t="s">
        <v>36</v>
      </c>
    </row>
    <row r="3" spans="2:39" ht="14.25" customHeight="1" x14ac:dyDescent="0.25">
      <c r="B3" s="3">
        <v>44927</v>
      </c>
      <c r="C3" s="4">
        <v>1</v>
      </c>
      <c r="D3" s="4">
        <v>1</v>
      </c>
      <c r="E3" s="4">
        <v>1</v>
      </c>
      <c r="F3" s="4">
        <v>1</v>
      </c>
      <c r="G3" s="4">
        <v>1</v>
      </c>
      <c r="H3" s="4">
        <v>1</v>
      </c>
      <c r="I3" s="4">
        <v>1</v>
      </c>
      <c r="J3" s="4">
        <v>1</v>
      </c>
      <c r="K3" s="4">
        <v>1</v>
      </c>
      <c r="L3" s="4">
        <v>1</v>
      </c>
      <c r="M3" s="4">
        <v>1</v>
      </c>
      <c r="N3" s="4">
        <v>1</v>
      </c>
      <c r="O3" s="4">
        <v>1</v>
      </c>
      <c r="P3" s="4">
        <v>1</v>
      </c>
      <c r="Q3" s="4">
        <v>1</v>
      </c>
      <c r="R3" s="4">
        <v>1</v>
      </c>
      <c r="S3" s="4">
        <v>1</v>
      </c>
      <c r="T3" s="4">
        <v>1</v>
      </c>
      <c r="U3" s="4">
        <v>1</v>
      </c>
      <c r="V3" s="4">
        <v>1</v>
      </c>
      <c r="W3" s="4">
        <v>1</v>
      </c>
      <c r="X3" s="4">
        <v>1</v>
      </c>
      <c r="Y3" s="4">
        <v>1</v>
      </c>
      <c r="Z3" s="4">
        <v>1</v>
      </c>
      <c r="AA3" s="4">
        <v>1</v>
      </c>
      <c r="AB3" s="4">
        <v>1</v>
      </c>
      <c r="AC3" s="4">
        <v>1</v>
      </c>
      <c r="AD3" s="4">
        <v>1</v>
      </c>
      <c r="AE3" s="4">
        <v>1</v>
      </c>
      <c r="AF3" s="4">
        <v>1</v>
      </c>
      <c r="AG3" s="4">
        <v>1</v>
      </c>
      <c r="AH3" s="4">
        <v>1</v>
      </c>
      <c r="AI3" s="4">
        <v>1</v>
      </c>
      <c r="AJ3" s="4">
        <v>1</v>
      </c>
      <c r="AK3" s="4">
        <v>1</v>
      </c>
      <c r="AL3" s="4">
        <v>1</v>
      </c>
    </row>
    <row r="4" spans="2:39" ht="14.25" customHeight="1" x14ac:dyDescent="0.25">
      <c r="B4" s="3">
        <v>44958</v>
      </c>
      <c r="C4" s="5"/>
      <c r="D4" s="4">
        <v>1</v>
      </c>
      <c r="E4" s="4">
        <v>1</v>
      </c>
      <c r="F4" s="4">
        <v>1</v>
      </c>
      <c r="G4" s="4">
        <v>1</v>
      </c>
      <c r="H4" s="4">
        <v>1</v>
      </c>
      <c r="I4" s="4">
        <v>1</v>
      </c>
      <c r="J4" s="4">
        <v>1</v>
      </c>
      <c r="K4" s="4">
        <v>1</v>
      </c>
      <c r="L4" s="4">
        <v>1</v>
      </c>
      <c r="M4" s="4">
        <v>1</v>
      </c>
      <c r="N4" s="4">
        <v>1</v>
      </c>
      <c r="O4" s="4">
        <v>1</v>
      </c>
      <c r="P4" s="4">
        <v>1</v>
      </c>
      <c r="Q4" s="4">
        <v>1</v>
      </c>
      <c r="R4" s="4">
        <v>1</v>
      </c>
      <c r="S4" s="4">
        <v>1</v>
      </c>
      <c r="T4" s="4">
        <v>1</v>
      </c>
      <c r="U4" s="4">
        <v>1</v>
      </c>
      <c r="V4" s="4">
        <v>1</v>
      </c>
      <c r="W4" s="4">
        <v>1</v>
      </c>
      <c r="X4" s="4">
        <v>1</v>
      </c>
      <c r="Y4" s="4">
        <v>1</v>
      </c>
      <c r="Z4" s="4">
        <v>1</v>
      </c>
      <c r="AA4" s="4">
        <v>1</v>
      </c>
      <c r="AB4" s="4">
        <v>1</v>
      </c>
      <c r="AC4" s="4">
        <v>1</v>
      </c>
      <c r="AD4" s="4">
        <v>1</v>
      </c>
      <c r="AE4" s="4">
        <v>1</v>
      </c>
      <c r="AF4" s="4">
        <v>1</v>
      </c>
      <c r="AG4" s="4">
        <v>1</v>
      </c>
      <c r="AH4" s="4">
        <v>1</v>
      </c>
      <c r="AI4" s="4">
        <v>1</v>
      </c>
      <c r="AJ4" s="4">
        <v>1</v>
      </c>
      <c r="AK4" s="4">
        <v>1</v>
      </c>
      <c r="AL4" s="4">
        <v>1</v>
      </c>
    </row>
    <row r="5" spans="2:39" ht="14.25" customHeight="1" x14ac:dyDescent="0.25">
      <c r="B5" s="3">
        <v>44986</v>
      </c>
      <c r="C5" s="5"/>
      <c r="D5" s="5"/>
      <c r="E5" s="4">
        <v>1</v>
      </c>
      <c r="F5" s="4">
        <v>1</v>
      </c>
      <c r="G5" s="4">
        <v>1</v>
      </c>
      <c r="H5" s="4">
        <v>1</v>
      </c>
      <c r="I5" s="4">
        <v>1</v>
      </c>
      <c r="J5" s="4">
        <v>1</v>
      </c>
      <c r="K5" s="4">
        <v>1</v>
      </c>
      <c r="L5" s="4">
        <v>1</v>
      </c>
      <c r="M5" s="4">
        <v>1</v>
      </c>
      <c r="N5" s="4">
        <v>1</v>
      </c>
      <c r="O5" s="4">
        <v>1</v>
      </c>
      <c r="P5" s="4">
        <v>1</v>
      </c>
      <c r="Q5" s="4">
        <v>1</v>
      </c>
      <c r="R5" s="4">
        <v>1</v>
      </c>
      <c r="S5" s="4">
        <v>1</v>
      </c>
      <c r="T5" s="4">
        <v>1</v>
      </c>
      <c r="U5" s="4">
        <v>1</v>
      </c>
      <c r="V5" s="4">
        <v>1</v>
      </c>
      <c r="W5" s="4">
        <v>1</v>
      </c>
      <c r="X5" s="4">
        <v>1</v>
      </c>
      <c r="Y5" s="4">
        <v>1</v>
      </c>
      <c r="Z5" s="4">
        <v>1</v>
      </c>
      <c r="AA5" s="4">
        <v>1</v>
      </c>
      <c r="AB5" s="4">
        <v>1</v>
      </c>
      <c r="AC5" s="4">
        <v>1</v>
      </c>
      <c r="AD5" s="4">
        <v>1</v>
      </c>
      <c r="AE5" s="4">
        <v>1</v>
      </c>
      <c r="AF5" s="4">
        <v>1</v>
      </c>
      <c r="AG5" s="4">
        <v>1</v>
      </c>
      <c r="AH5" s="4">
        <v>1</v>
      </c>
      <c r="AI5" s="4">
        <v>1</v>
      </c>
      <c r="AJ5" s="4">
        <v>1</v>
      </c>
      <c r="AK5" s="4">
        <v>1</v>
      </c>
      <c r="AL5" s="4">
        <v>1</v>
      </c>
    </row>
    <row r="6" spans="2:39" ht="14.25" customHeight="1" x14ac:dyDescent="0.25">
      <c r="B6" s="3">
        <v>45017</v>
      </c>
      <c r="C6" s="5"/>
      <c r="D6" s="5"/>
      <c r="E6" s="5"/>
      <c r="F6" s="4">
        <v>1</v>
      </c>
      <c r="G6" s="4">
        <v>1</v>
      </c>
      <c r="H6" s="4">
        <v>1</v>
      </c>
      <c r="I6" s="4">
        <v>1</v>
      </c>
      <c r="J6" s="4">
        <v>1</v>
      </c>
      <c r="K6" s="4">
        <v>1</v>
      </c>
      <c r="L6" s="4">
        <v>1</v>
      </c>
      <c r="M6" s="4">
        <v>1</v>
      </c>
      <c r="N6" s="4">
        <v>1</v>
      </c>
      <c r="O6" s="4">
        <v>1</v>
      </c>
      <c r="P6" s="4">
        <v>1</v>
      </c>
      <c r="Q6" s="4">
        <v>1</v>
      </c>
      <c r="R6" s="4">
        <v>1</v>
      </c>
      <c r="S6" s="4">
        <v>1</v>
      </c>
      <c r="T6" s="4">
        <v>1</v>
      </c>
      <c r="U6" s="4">
        <v>1</v>
      </c>
      <c r="V6" s="4">
        <v>1</v>
      </c>
      <c r="W6" s="4">
        <v>1</v>
      </c>
      <c r="X6" s="4">
        <v>1</v>
      </c>
      <c r="Y6" s="4">
        <v>1</v>
      </c>
      <c r="Z6" s="4">
        <v>1</v>
      </c>
      <c r="AA6" s="4">
        <v>1</v>
      </c>
      <c r="AB6" s="4">
        <v>1</v>
      </c>
      <c r="AC6" s="4">
        <v>1</v>
      </c>
      <c r="AD6" s="4">
        <v>1</v>
      </c>
      <c r="AE6" s="4">
        <v>1</v>
      </c>
      <c r="AF6" s="4">
        <v>1</v>
      </c>
      <c r="AG6" s="4">
        <v>1</v>
      </c>
      <c r="AH6" s="4">
        <v>1</v>
      </c>
      <c r="AI6" s="4">
        <v>1</v>
      </c>
      <c r="AJ6" s="4">
        <v>1</v>
      </c>
      <c r="AK6" s="4">
        <v>1</v>
      </c>
      <c r="AL6" s="4">
        <v>1</v>
      </c>
    </row>
    <row r="7" spans="2:39" ht="14.25" customHeight="1" x14ac:dyDescent="0.25">
      <c r="B7" s="3">
        <v>45047</v>
      </c>
      <c r="C7" s="5"/>
      <c r="D7" s="5"/>
      <c r="E7" s="5"/>
      <c r="F7" s="5"/>
      <c r="G7" s="4">
        <v>1</v>
      </c>
      <c r="H7" s="4">
        <v>1</v>
      </c>
      <c r="I7" s="4">
        <v>1</v>
      </c>
      <c r="J7" s="4">
        <v>1</v>
      </c>
      <c r="K7" s="4">
        <v>1</v>
      </c>
      <c r="L7" s="4">
        <v>1</v>
      </c>
      <c r="M7" s="4">
        <v>1</v>
      </c>
      <c r="N7" s="4">
        <v>1</v>
      </c>
      <c r="O7" s="4">
        <v>1</v>
      </c>
      <c r="P7" s="4">
        <v>1</v>
      </c>
      <c r="Q7" s="4">
        <v>1</v>
      </c>
      <c r="R7" s="4">
        <v>1</v>
      </c>
      <c r="S7" s="4">
        <v>1</v>
      </c>
      <c r="T7" s="4">
        <v>1</v>
      </c>
      <c r="U7" s="4">
        <v>1</v>
      </c>
      <c r="V7" s="4">
        <v>1</v>
      </c>
      <c r="W7" s="4">
        <v>1</v>
      </c>
      <c r="X7" s="4">
        <v>1</v>
      </c>
      <c r="Y7" s="4">
        <v>1</v>
      </c>
      <c r="Z7" s="4">
        <v>1</v>
      </c>
      <c r="AA7" s="4">
        <v>1</v>
      </c>
      <c r="AB7" s="4">
        <v>1</v>
      </c>
      <c r="AC7" s="4">
        <v>1</v>
      </c>
      <c r="AD7" s="4">
        <v>1</v>
      </c>
      <c r="AE7" s="4">
        <v>1</v>
      </c>
      <c r="AF7" s="4">
        <v>1</v>
      </c>
      <c r="AG7" s="4">
        <v>1</v>
      </c>
      <c r="AH7" s="4">
        <v>1</v>
      </c>
      <c r="AI7" s="4">
        <v>1</v>
      </c>
      <c r="AJ7" s="4">
        <v>1</v>
      </c>
      <c r="AK7" s="4">
        <v>1</v>
      </c>
      <c r="AL7" s="4">
        <v>1</v>
      </c>
    </row>
    <row r="8" spans="2:39" ht="14.25" customHeight="1" x14ac:dyDescent="0.25">
      <c r="B8" s="3">
        <v>45078</v>
      </c>
      <c r="C8" s="5"/>
      <c r="D8" s="5"/>
      <c r="E8" s="5"/>
      <c r="F8" s="5"/>
      <c r="G8" s="5"/>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row>
    <row r="9" spans="2:39" ht="14.25" customHeight="1" x14ac:dyDescent="0.25">
      <c r="B9" s="3">
        <v>45108</v>
      </c>
      <c r="C9" s="5"/>
      <c r="D9" s="5"/>
      <c r="E9" s="5"/>
      <c r="F9" s="5"/>
      <c r="G9" s="5"/>
      <c r="H9" s="5"/>
      <c r="I9" s="4">
        <v>1</v>
      </c>
      <c r="J9" s="4">
        <v>1</v>
      </c>
      <c r="K9" s="4">
        <v>1</v>
      </c>
      <c r="L9" s="4">
        <v>1</v>
      </c>
      <c r="M9" s="4">
        <v>1</v>
      </c>
      <c r="N9" s="4">
        <v>1</v>
      </c>
      <c r="O9" s="4">
        <v>1</v>
      </c>
      <c r="P9" s="4">
        <v>1</v>
      </c>
      <c r="Q9" s="4">
        <v>1</v>
      </c>
      <c r="R9" s="4">
        <v>1</v>
      </c>
      <c r="S9" s="4">
        <v>1</v>
      </c>
      <c r="T9" s="4">
        <v>1</v>
      </c>
      <c r="U9" s="4">
        <v>1</v>
      </c>
      <c r="V9" s="4">
        <v>1</v>
      </c>
      <c r="W9" s="4">
        <v>1</v>
      </c>
      <c r="X9" s="4">
        <v>1</v>
      </c>
      <c r="Y9" s="4">
        <v>1</v>
      </c>
      <c r="Z9" s="4">
        <v>1</v>
      </c>
      <c r="AA9" s="4">
        <v>1</v>
      </c>
      <c r="AB9" s="4">
        <v>1</v>
      </c>
      <c r="AC9" s="4">
        <v>1</v>
      </c>
      <c r="AD9" s="4">
        <v>1</v>
      </c>
      <c r="AE9" s="4">
        <v>1</v>
      </c>
      <c r="AF9" s="4">
        <v>1</v>
      </c>
      <c r="AG9" s="4">
        <v>1</v>
      </c>
      <c r="AH9" s="4">
        <v>1</v>
      </c>
      <c r="AI9" s="4">
        <v>1</v>
      </c>
      <c r="AJ9" s="4">
        <v>1</v>
      </c>
      <c r="AK9" s="4">
        <v>1</v>
      </c>
      <c r="AL9" s="4">
        <v>1</v>
      </c>
    </row>
    <row r="10" spans="2:39" ht="14.25" customHeight="1" x14ac:dyDescent="0.25">
      <c r="B10" s="3">
        <v>45139</v>
      </c>
      <c r="C10" s="5"/>
      <c r="D10" s="5"/>
      <c r="E10" s="5"/>
      <c r="F10" s="5"/>
      <c r="G10" s="5"/>
      <c r="H10" s="5"/>
      <c r="I10" s="5"/>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row>
    <row r="11" spans="2:39" ht="14.25" customHeight="1" x14ac:dyDescent="0.25">
      <c r="B11" s="3">
        <v>45170</v>
      </c>
      <c r="C11" s="5"/>
      <c r="D11" s="5"/>
      <c r="E11" s="5"/>
      <c r="F11" s="5"/>
      <c r="G11" s="5"/>
      <c r="H11" s="5"/>
      <c r="I11" s="5"/>
      <c r="J11" s="5"/>
      <c r="K11" s="4">
        <v>1</v>
      </c>
      <c r="L11" s="4">
        <v>1</v>
      </c>
      <c r="M11" s="4">
        <v>1</v>
      </c>
      <c r="N11" s="4">
        <v>1</v>
      </c>
      <c r="O11" s="4">
        <v>1</v>
      </c>
      <c r="P11" s="4">
        <v>1</v>
      </c>
      <c r="Q11" s="4">
        <v>1</v>
      </c>
      <c r="R11" s="4">
        <v>1</v>
      </c>
      <c r="S11" s="4">
        <v>1</v>
      </c>
      <c r="T11" s="4">
        <v>1</v>
      </c>
      <c r="U11" s="4">
        <v>1</v>
      </c>
      <c r="V11" s="4">
        <v>1</v>
      </c>
      <c r="W11" s="4">
        <v>1</v>
      </c>
      <c r="X11" s="4">
        <v>1</v>
      </c>
      <c r="Y11" s="4">
        <v>1</v>
      </c>
      <c r="Z11" s="4">
        <v>1</v>
      </c>
      <c r="AA11" s="4">
        <v>1</v>
      </c>
      <c r="AB11" s="4">
        <v>1</v>
      </c>
      <c r="AC11" s="4">
        <v>1</v>
      </c>
      <c r="AD11" s="4">
        <v>1</v>
      </c>
      <c r="AE11" s="4">
        <v>1</v>
      </c>
      <c r="AF11" s="4">
        <v>1</v>
      </c>
      <c r="AG11" s="4">
        <v>1</v>
      </c>
      <c r="AH11" s="4">
        <v>1</v>
      </c>
      <c r="AI11" s="4">
        <v>1</v>
      </c>
      <c r="AJ11" s="4">
        <v>1</v>
      </c>
      <c r="AK11" s="4">
        <v>1</v>
      </c>
      <c r="AL11" s="4">
        <v>1</v>
      </c>
    </row>
    <row r="12" spans="2:39" ht="14.25" customHeight="1" x14ac:dyDescent="0.25">
      <c r="B12" s="3">
        <v>45200</v>
      </c>
      <c r="C12" s="5"/>
      <c r="D12" s="5"/>
      <c r="E12" s="5"/>
      <c r="F12" s="5"/>
      <c r="G12" s="5"/>
      <c r="H12" s="5"/>
      <c r="I12" s="5"/>
      <c r="J12" s="5"/>
      <c r="K12" s="5"/>
      <c r="L12" s="4">
        <v>1</v>
      </c>
      <c r="M12" s="4">
        <v>1</v>
      </c>
      <c r="N12" s="4">
        <v>1</v>
      </c>
      <c r="O12" s="4">
        <v>1</v>
      </c>
      <c r="P12" s="4">
        <v>1</v>
      </c>
      <c r="Q12" s="4">
        <v>1</v>
      </c>
      <c r="R12" s="4">
        <v>1</v>
      </c>
      <c r="S12" s="4">
        <v>1</v>
      </c>
      <c r="T12" s="4">
        <v>1</v>
      </c>
      <c r="U12" s="4">
        <v>1</v>
      </c>
      <c r="V12" s="4">
        <v>1</v>
      </c>
      <c r="W12" s="4">
        <v>1</v>
      </c>
      <c r="X12" s="4">
        <v>1</v>
      </c>
      <c r="Y12" s="4">
        <v>1</v>
      </c>
      <c r="Z12" s="4">
        <v>1</v>
      </c>
      <c r="AA12" s="4">
        <v>1</v>
      </c>
      <c r="AB12" s="4">
        <v>1</v>
      </c>
      <c r="AC12" s="4">
        <v>1</v>
      </c>
      <c r="AD12" s="4">
        <v>1</v>
      </c>
      <c r="AE12" s="4">
        <v>1</v>
      </c>
      <c r="AF12" s="4">
        <v>1</v>
      </c>
      <c r="AG12" s="4">
        <v>1</v>
      </c>
      <c r="AH12" s="4">
        <v>1</v>
      </c>
      <c r="AI12" s="4">
        <v>1</v>
      </c>
      <c r="AJ12" s="4">
        <v>1</v>
      </c>
      <c r="AK12" s="4">
        <v>1</v>
      </c>
      <c r="AL12" s="4">
        <v>1</v>
      </c>
    </row>
    <row r="13" spans="2:39" ht="14.25" customHeight="1" x14ac:dyDescent="0.25">
      <c r="B13" s="3">
        <v>45231</v>
      </c>
      <c r="C13" s="5"/>
      <c r="D13" s="5"/>
      <c r="E13" s="5"/>
      <c r="F13" s="5"/>
      <c r="G13" s="5"/>
      <c r="H13" s="5"/>
      <c r="I13" s="5"/>
      <c r="J13" s="5"/>
      <c r="K13" s="5"/>
      <c r="L13" s="5"/>
      <c r="M13" s="4">
        <v>1</v>
      </c>
      <c r="N13" s="4">
        <v>1</v>
      </c>
      <c r="O13" s="4">
        <v>1</v>
      </c>
      <c r="P13" s="4">
        <v>1</v>
      </c>
      <c r="Q13" s="4">
        <v>1</v>
      </c>
      <c r="R13" s="4">
        <v>1</v>
      </c>
      <c r="S13" s="4">
        <v>1</v>
      </c>
      <c r="T13" s="4">
        <v>1</v>
      </c>
      <c r="U13" s="4">
        <v>1</v>
      </c>
      <c r="V13" s="4">
        <v>1</v>
      </c>
      <c r="W13" s="4">
        <v>1</v>
      </c>
      <c r="X13" s="4">
        <v>1</v>
      </c>
      <c r="Y13" s="4">
        <v>1</v>
      </c>
      <c r="Z13" s="4">
        <v>1</v>
      </c>
      <c r="AA13" s="4">
        <v>1</v>
      </c>
      <c r="AB13" s="4">
        <v>1</v>
      </c>
      <c r="AC13" s="4">
        <v>1</v>
      </c>
      <c r="AD13" s="4">
        <v>1</v>
      </c>
      <c r="AE13" s="4">
        <v>1</v>
      </c>
      <c r="AF13" s="4">
        <v>1</v>
      </c>
      <c r="AG13" s="4">
        <v>1</v>
      </c>
      <c r="AH13" s="4">
        <v>1</v>
      </c>
      <c r="AI13" s="4">
        <v>1</v>
      </c>
      <c r="AJ13" s="4">
        <v>1</v>
      </c>
      <c r="AK13" s="4">
        <v>1</v>
      </c>
      <c r="AL13" s="4">
        <v>1</v>
      </c>
    </row>
    <row r="14" spans="2:39" ht="14.25" customHeight="1" x14ac:dyDescent="0.25">
      <c r="B14" s="3">
        <v>45261</v>
      </c>
      <c r="C14" s="5"/>
      <c r="D14" s="5"/>
      <c r="E14" s="5"/>
      <c r="F14" s="5"/>
      <c r="G14" s="5"/>
      <c r="H14" s="5"/>
      <c r="I14" s="5"/>
      <c r="J14" s="5"/>
      <c r="K14" s="5"/>
      <c r="L14" s="5"/>
      <c r="M14" s="5"/>
      <c r="N14" s="4">
        <v>1</v>
      </c>
      <c r="O14" s="4">
        <v>1</v>
      </c>
      <c r="P14" s="4">
        <v>1</v>
      </c>
      <c r="Q14" s="4">
        <v>1</v>
      </c>
      <c r="R14" s="4">
        <v>1</v>
      </c>
      <c r="S14" s="4">
        <v>1</v>
      </c>
      <c r="T14" s="4">
        <v>1</v>
      </c>
      <c r="U14" s="4">
        <v>1</v>
      </c>
      <c r="V14" s="4">
        <v>1</v>
      </c>
      <c r="W14" s="4">
        <v>1</v>
      </c>
      <c r="X14" s="4">
        <v>1</v>
      </c>
      <c r="Y14" s="4">
        <v>1</v>
      </c>
      <c r="Z14" s="4">
        <v>1</v>
      </c>
      <c r="AA14" s="4">
        <v>1</v>
      </c>
      <c r="AB14" s="4">
        <v>1</v>
      </c>
      <c r="AC14" s="4">
        <v>1</v>
      </c>
      <c r="AD14" s="4">
        <v>1</v>
      </c>
      <c r="AE14" s="4">
        <v>1</v>
      </c>
      <c r="AF14" s="4">
        <v>1</v>
      </c>
      <c r="AG14" s="4">
        <v>1</v>
      </c>
      <c r="AH14" s="4">
        <v>1</v>
      </c>
      <c r="AI14" s="4">
        <v>1</v>
      </c>
      <c r="AJ14" s="4">
        <v>1</v>
      </c>
      <c r="AK14" s="4">
        <v>1</v>
      </c>
      <c r="AL14" s="4">
        <v>1</v>
      </c>
    </row>
    <row r="15" spans="2:39" ht="14.25" customHeight="1" x14ac:dyDescent="0.25">
      <c r="B15" s="3">
        <v>45292</v>
      </c>
      <c r="C15" s="5"/>
      <c r="D15" s="5"/>
      <c r="E15" s="5"/>
      <c r="F15" s="5"/>
      <c r="G15" s="5"/>
      <c r="H15" s="5"/>
      <c r="I15" s="5"/>
      <c r="J15" s="5"/>
      <c r="K15" s="5"/>
      <c r="L15" s="5"/>
      <c r="M15" s="5"/>
      <c r="N15" s="5"/>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row>
    <row r="16" spans="2:39" ht="14.25" customHeight="1" x14ac:dyDescent="0.25">
      <c r="B16" s="3">
        <v>45323</v>
      </c>
      <c r="C16" s="5"/>
      <c r="D16" s="5"/>
      <c r="E16" s="5"/>
      <c r="F16" s="5"/>
      <c r="G16" s="5"/>
      <c r="H16" s="5"/>
      <c r="I16" s="5"/>
      <c r="J16" s="5"/>
      <c r="K16" s="5"/>
      <c r="L16" s="5"/>
      <c r="M16" s="5"/>
      <c r="N16" s="5"/>
      <c r="O16" s="5"/>
      <c r="P16" s="4">
        <v>1</v>
      </c>
      <c r="Q16" s="4">
        <v>1</v>
      </c>
      <c r="R16" s="4">
        <v>1</v>
      </c>
      <c r="S16" s="4">
        <v>1</v>
      </c>
      <c r="T16" s="4">
        <v>1</v>
      </c>
      <c r="U16" s="4">
        <v>1</v>
      </c>
      <c r="V16" s="4">
        <v>1</v>
      </c>
      <c r="W16" s="4">
        <v>1</v>
      </c>
      <c r="X16" s="4">
        <v>1</v>
      </c>
      <c r="Y16" s="4">
        <v>1</v>
      </c>
      <c r="Z16" s="4">
        <v>1</v>
      </c>
      <c r="AA16" s="4">
        <v>1</v>
      </c>
      <c r="AB16" s="4">
        <v>1</v>
      </c>
      <c r="AC16" s="4">
        <v>1</v>
      </c>
      <c r="AD16" s="4">
        <v>1</v>
      </c>
      <c r="AE16" s="4">
        <v>1</v>
      </c>
      <c r="AF16" s="4">
        <v>1</v>
      </c>
      <c r="AG16" s="4">
        <v>1</v>
      </c>
      <c r="AH16" s="4">
        <v>1</v>
      </c>
      <c r="AI16" s="4">
        <v>1</v>
      </c>
      <c r="AJ16" s="4">
        <v>1</v>
      </c>
      <c r="AK16" s="4">
        <v>1</v>
      </c>
      <c r="AL16" s="4">
        <v>1</v>
      </c>
      <c r="AM16" s="6"/>
    </row>
    <row r="17" spans="2:38" ht="14.25" customHeight="1" x14ac:dyDescent="0.25">
      <c r="B17" s="3">
        <v>45352</v>
      </c>
      <c r="C17" s="5"/>
      <c r="D17" s="5"/>
      <c r="E17" s="5"/>
      <c r="F17" s="5"/>
      <c r="G17" s="5"/>
      <c r="H17" s="5"/>
      <c r="I17" s="5"/>
      <c r="J17" s="5"/>
      <c r="K17" s="5"/>
      <c r="L17" s="5"/>
      <c r="M17" s="5"/>
      <c r="N17" s="5"/>
      <c r="O17" s="5"/>
      <c r="P17" s="5"/>
      <c r="Q17" s="4">
        <v>1</v>
      </c>
      <c r="R17" s="4">
        <v>1</v>
      </c>
      <c r="S17" s="4">
        <v>1</v>
      </c>
      <c r="T17" s="4">
        <v>1</v>
      </c>
      <c r="U17" s="4">
        <v>1</v>
      </c>
      <c r="V17" s="4">
        <v>1</v>
      </c>
      <c r="W17" s="4">
        <v>1</v>
      </c>
      <c r="X17" s="4">
        <v>1</v>
      </c>
      <c r="Y17" s="4">
        <v>1</v>
      </c>
      <c r="Z17" s="4">
        <v>1</v>
      </c>
      <c r="AA17" s="4">
        <v>1</v>
      </c>
      <c r="AB17" s="4">
        <v>1</v>
      </c>
      <c r="AC17" s="4">
        <v>1</v>
      </c>
      <c r="AD17" s="4">
        <v>1</v>
      </c>
      <c r="AE17" s="4">
        <v>1</v>
      </c>
      <c r="AF17" s="4">
        <v>1</v>
      </c>
      <c r="AG17" s="4">
        <v>1</v>
      </c>
      <c r="AH17" s="4">
        <v>1</v>
      </c>
      <c r="AI17" s="4">
        <v>1</v>
      </c>
      <c r="AJ17" s="4">
        <v>1</v>
      </c>
      <c r="AK17" s="4">
        <v>1</v>
      </c>
      <c r="AL17" s="4">
        <v>1</v>
      </c>
    </row>
    <row r="18" spans="2:38" ht="14.25" customHeight="1" x14ac:dyDescent="0.25">
      <c r="B18" s="3">
        <v>45383</v>
      </c>
      <c r="C18" s="5"/>
      <c r="D18" s="5"/>
      <c r="E18" s="5"/>
      <c r="F18" s="5"/>
      <c r="G18" s="5"/>
      <c r="H18" s="5"/>
      <c r="I18" s="5"/>
      <c r="J18" s="5"/>
      <c r="K18" s="5"/>
      <c r="L18" s="5"/>
      <c r="M18" s="5"/>
      <c r="N18" s="5"/>
      <c r="O18" s="5"/>
      <c r="P18" s="5"/>
      <c r="Q18" s="5"/>
      <c r="R18" s="4">
        <v>1</v>
      </c>
      <c r="S18" s="4">
        <v>1</v>
      </c>
      <c r="T18" s="4">
        <v>1</v>
      </c>
      <c r="U18" s="4">
        <v>1</v>
      </c>
      <c r="V18" s="4">
        <v>1</v>
      </c>
      <c r="W18" s="4">
        <v>1</v>
      </c>
      <c r="X18" s="4">
        <v>1</v>
      </c>
      <c r="Y18" s="4">
        <v>1</v>
      </c>
      <c r="Z18" s="4">
        <v>1</v>
      </c>
      <c r="AA18" s="4">
        <v>1</v>
      </c>
      <c r="AB18" s="4">
        <v>1</v>
      </c>
      <c r="AC18" s="4">
        <v>1</v>
      </c>
      <c r="AD18" s="4">
        <v>1</v>
      </c>
      <c r="AE18" s="4">
        <v>1</v>
      </c>
      <c r="AF18" s="4">
        <v>1</v>
      </c>
      <c r="AG18" s="4">
        <v>1</v>
      </c>
      <c r="AH18" s="4">
        <v>1</v>
      </c>
      <c r="AI18" s="4">
        <v>1</v>
      </c>
      <c r="AJ18" s="4">
        <v>1</v>
      </c>
      <c r="AK18" s="4">
        <v>1</v>
      </c>
      <c r="AL18" s="4">
        <v>1</v>
      </c>
    </row>
    <row r="19" spans="2:38" ht="14.25" customHeight="1" x14ac:dyDescent="0.25">
      <c r="B19" s="3">
        <v>45413</v>
      </c>
      <c r="C19" s="5"/>
      <c r="D19" s="5"/>
      <c r="E19" s="5"/>
      <c r="F19" s="5"/>
      <c r="G19" s="5"/>
      <c r="H19" s="5"/>
      <c r="I19" s="5"/>
      <c r="J19" s="5"/>
      <c r="K19" s="5"/>
      <c r="L19" s="5"/>
      <c r="M19" s="5"/>
      <c r="N19" s="5"/>
      <c r="O19" s="5"/>
      <c r="P19" s="5"/>
      <c r="Q19" s="5"/>
      <c r="R19" s="5"/>
      <c r="S19" s="4">
        <v>1</v>
      </c>
      <c r="T19" s="4">
        <v>1</v>
      </c>
      <c r="U19" s="4">
        <v>1</v>
      </c>
      <c r="V19" s="4">
        <v>1</v>
      </c>
      <c r="W19" s="4">
        <v>1</v>
      </c>
      <c r="X19" s="4">
        <v>1</v>
      </c>
      <c r="Y19" s="4">
        <v>1</v>
      </c>
      <c r="Z19" s="4">
        <v>1</v>
      </c>
      <c r="AA19" s="4">
        <v>1</v>
      </c>
      <c r="AB19" s="4">
        <v>1</v>
      </c>
      <c r="AC19" s="4">
        <v>1</v>
      </c>
      <c r="AD19" s="4">
        <v>1</v>
      </c>
      <c r="AE19" s="4">
        <v>1</v>
      </c>
      <c r="AF19" s="4">
        <v>1</v>
      </c>
      <c r="AG19" s="4">
        <v>1</v>
      </c>
      <c r="AH19" s="4">
        <v>1</v>
      </c>
      <c r="AI19" s="4">
        <v>1</v>
      </c>
      <c r="AJ19" s="4">
        <v>1</v>
      </c>
      <c r="AK19" s="4">
        <v>1</v>
      </c>
      <c r="AL19" s="4">
        <v>1</v>
      </c>
    </row>
    <row r="20" spans="2:38" ht="14.25" customHeight="1" x14ac:dyDescent="0.25">
      <c r="B20" s="3">
        <v>45444</v>
      </c>
      <c r="C20" s="5"/>
      <c r="D20" s="5"/>
      <c r="E20" s="5"/>
      <c r="F20" s="5"/>
      <c r="G20" s="5"/>
      <c r="H20" s="5"/>
      <c r="I20" s="5"/>
      <c r="J20" s="5"/>
      <c r="K20" s="5"/>
      <c r="L20" s="5"/>
      <c r="M20" s="5"/>
      <c r="N20" s="5"/>
      <c r="O20" s="5"/>
      <c r="P20" s="5"/>
      <c r="Q20" s="5"/>
      <c r="R20" s="5"/>
      <c r="S20" s="5"/>
      <c r="T20" s="4">
        <v>1</v>
      </c>
      <c r="U20" s="4">
        <v>1</v>
      </c>
      <c r="V20" s="4">
        <v>1</v>
      </c>
      <c r="W20" s="4">
        <v>1</v>
      </c>
      <c r="X20" s="4">
        <v>1</v>
      </c>
      <c r="Y20" s="4">
        <v>1</v>
      </c>
      <c r="Z20" s="4">
        <v>1</v>
      </c>
      <c r="AA20" s="4">
        <v>1</v>
      </c>
      <c r="AB20" s="4">
        <v>1</v>
      </c>
      <c r="AC20" s="4">
        <v>1</v>
      </c>
      <c r="AD20" s="4">
        <v>1</v>
      </c>
      <c r="AE20" s="4">
        <v>1</v>
      </c>
      <c r="AF20" s="4">
        <v>1</v>
      </c>
      <c r="AG20" s="4">
        <v>1</v>
      </c>
      <c r="AH20" s="4">
        <v>1</v>
      </c>
      <c r="AI20" s="4">
        <v>1</v>
      </c>
      <c r="AJ20" s="4">
        <v>1</v>
      </c>
      <c r="AK20" s="4">
        <v>1</v>
      </c>
      <c r="AL20" s="4">
        <v>1</v>
      </c>
    </row>
    <row r="21" spans="2:38" ht="14.25" customHeight="1" x14ac:dyDescent="0.25">
      <c r="B21" s="3">
        <v>45474</v>
      </c>
      <c r="C21" s="5"/>
      <c r="D21" s="5"/>
      <c r="E21" s="5"/>
      <c r="F21" s="5"/>
      <c r="G21" s="5"/>
      <c r="H21" s="5"/>
      <c r="I21" s="5"/>
      <c r="J21" s="5"/>
      <c r="K21" s="5"/>
      <c r="L21" s="5"/>
      <c r="M21" s="5"/>
      <c r="N21" s="5"/>
      <c r="O21" s="5"/>
      <c r="P21" s="5"/>
      <c r="Q21" s="5"/>
      <c r="R21" s="5"/>
      <c r="S21" s="5"/>
      <c r="T21" s="5"/>
      <c r="U21" s="4">
        <v>1</v>
      </c>
      <c r="V21" s="4">
        <v>1</v>
      </c>
      <c r="W21" s="4">
        <v>1</v>
      </c>
      <c r="X21" s="4">
        <v>1</v>
      </c>
      <c r="Y21" s="4">
        <v>1</v>
      </c>
      <c r="Z21" s="4">
        <v>1</v>
      </c>
      <c r="AA21" s="4">
        <v>1</v>
      </c>
      <c r="AB21" s="4">
        <v>1</v>
      </c>
      <c r="AC21" s="4">
        <v>1</v>
      </c>
      <c r="AD21" s="4">
        <v>1</v>
      </c>
      <c r="AE21" s="4">
        <v>1</v>
      </c>
      <c r="AF21" s="4">
        <v>1</v>
      </c>
      <c r="AG21" s="4">
        <v>1</v>
      </c>
      <c r="AH21" s="4">
        <v>1</v>
      </c>
      <c r="AI21" s="4">
        <v>1</v>
      </c>
      <c r="AJ21" s="4">
        <v>1</v>
      </c>
      <c r="AK21" s="4">
        <v>1</v>
      </c>
      <c r="AL21" s="4">
        <v>1</v>
      </c>
    </row>
    <row r="22" spans="2:38" ht="14.25" customHeight="1" x14ac:dyDescent="0.25">
      <c r="B22" s="3">
        <v>45505</v>
      </c>
      <c r="C22" s="5"/>
      <c r="D22" s="5"/>
      <c r="E22" s="5"/>
      <c r="F22" s="5"/>
      <c r="G22" s="5"/>
      <c r="H22" s="5"/>
      <c r="I22" s="5"/>
      <c r="J22" s="5"/>
      <c r="K22" s="5"/>
      <c r="L22" s="5"/>
      <c r="M22" s="5"/>
      <c r="N22" s="5"/>
      <c r="O22" s="5"/>
      <c r="P22" s="5"/>
      <c r="Q22" s="5"/>
      <c r="R22" s="5"/>
      <c r="S22" s="5"/>
      <c r="T22" s="5"/>
      <c r="U22" s="5"/>
      <c r="V22" s="4">
        <v>1</v>
      </c>
      <c r="W22" s="4">
        <v>1</v>
      </c>
      <c r="X22" s="4">
        <v>1</v>
      </c>
      <c r="Y22" s="4">
        <v>1</v>
      </c>
      <c r="Z22" s="4">
        <v>1</v>
      </c>
      <c r="AA22" s="4">
        <v>1</v>
      </c>
      <c r="AB22" s="4">
        <v>1</v>
      </c>
      <c r="AC22" s="4">
        <v>1</v>
      </c>
      <c r="AD22" s="4">
        <v>1</v>
      </c>
      <c r="AE22" s="4">
        <v>1</v>
      </c>
      <c r="AF22" s="4">
        <v>1</v>
      </c>
      <c r="AG22" s="4">
        <v>1</v>
      </c>
      <c r="AH22" s="4">
        <v>1</v>
      </c>
      <c r="AI22" s="4">
        <v>1</v>
      </c>
      <c r="AJ22" s="4">
        <v>1</v>
      </c>
      <c r="AK22" s="4">
        <v>1</v>
      </c>
      <c r="AL22" s="4">
        <v>1</v>
      </c>
    </row>
    <row r="23" spans="2:38" ht="14.25" customHeight="1" x14ac:dyDescent="0.25">
      <c r="B23" s="3">
        <v>45536</v>
      </c>
      <c r="C23" s="5"/>
      <c r="D23" s="5"/>
      <c r="E23" s="5"/>
      <c r="F23" s="5"/>
      <c r="G23" s="5"/>
      <c r="H23" s="5"/>
      <c r="I23" s="5"/>
      <c r="J23" s="5"/>
      <c r="K23" s="5"/>
      <c r="L23" s="5"/>
      <c r="M23" s="5"/>
      <c r="N23" s="5"/>
      <c r="O23" s="5"/>
      <c r="P23" s="5"/>
      <c r="Q23" s="5"/>
      <c r="R23" s="5"/>
      <c r="S23" s="5"/>
      <c r="T23" s="5"/>
      <c r="U23" s="5"/>
      <c r="V23" s="5"/>
      <c r="W23" s="4">
        <v>1</v>
      </c>
      <c r="X23" s="4">
        <v>1</v>
      </c>
      <c r="Y23" s="4">
        <v>1</v>
      </c>
      <c r="Z23" s="4">
        <v>1</v>
      </c>
      <c r="AA23" s="4">
        <v>1</v>
      </c>
      <c r="AB23" s="4">
        <v>1</v>
      </c>
      <c r="AC23" s="4">
        <v>1</v>
      </c>
      <c r="AD23" s="4">
        <v>1</v>
      </c>
      <c r="AE23" s="4">
        <v>1</v>
      </c>
      <c r="AF23" s="4">
        <v>1</v>
      </c>
      <c r="AG23" s="4">
        <v>1</v>
      </c>
      <c r="AH23" s="4">
        <v>1</v>
      </c>
      <c r="AI23" s="4">
        <v>1</v>
      </c>
      <c r="AJ23" s="4">
        <v>1</v>
      </c>
      <c r="AK23" s="4">
        <v>1</v>
      </c>
      <c r="AL23" s="4">
        <v>1</v>
      </c>
    </row>
    <row r="24" spans="2:38" ht="14.25" customHeight="1" x14ac:dyDescent="0.25">
      <c r="B24" s="3">
        <v>45566</v>
      </c>
      <c r="C24" s="5"/>
      <c r="D24" s="5"/>
      <c r="E24" s="5"/>
      <c r="F24" s="5"/>
      <c r="G24" s="5"/>
      <c r="H24" s="5"/>
      <c r="I24" s="5"/>
      <c r="J24" s="5"/>
      <c r="K24" s="5"/>
      <c r="L24" s="5"/>
      <c r="M24" s="5"/>
      <c r="N24" s="5"/>
      <c r="O24" s="5"/>
      <c r="P24" s="5"/>
      <c r="Q24" s="5"/>
      <c r="R24" s="5"/>
      <c r="S24" s="5"/>
      <c r="T24" s="5"/>
      <c r="U24" s="5"/>
      <c r="V24" s="5"/>
      <c r="W24" s="5"/>
      <c r="X24" s="4">
        <v>1</v>
      </c>
      <c r="Y24" s="4">
        <v>1</v>
      </c>
      <c r="Z24" s="4">
        <v>1</v>
      </c>
      <c r="AA24" s="4">
        <v>1</v>
      </c>
      <c r="AB24" s="4">
        <v>1</v>
      </c>
      <c r="AC24" s="4">
        <v>1</v>
      </c>
      <c r="AD24" s="4">
        <v>1</v>
      </c>
      <c r="AE24" s="4">
        <v>1</v>
      </c>
      <c r="AF24" s="4">
        <v>1</v>
      </c>
      <c r="AG24" s="4">
        <v>1</v>
      </c>
      <c r="AH24" s="4">
        <v>1</v>
      </c>
      <c r="AI24" s="4">
        <v>1</v>
      </c>
      <c r="AJ24" s="4">
        <v>1</v>
      </c>
      <c r="AK24" s="4">
        <v>1</v>
      </c>
      <c r="AL24" s="4">
        <v>1</v>
      </c>
    </row>
    <row r="25" spans="2:38" ht="14.25" customHeight="1" x14ac:dyDescent="0.25">
      <c r="B25" s="3">
        <v>45597</v>
      </c>
      <c r="C25" s="5"/>
      <c r="D25" s="5"/>
      <c r="E25" s="5"/>
      <c r="F25" s="5"/>
      <c r="G25" s="5"/>
      <c r="H25" s="5"/>
      <c r="I25" s="5"/>
      <c r="J25" s="5"/>
      <c r="K25" s="5"/>
      <c r="L25" s="5"/>
      <c r="M25" s="5"/>
      <c r="N25" s="5"/>
      <c r="O25" s="5"/>
      <c r="P25" s="5"/>
      <c r="Q25" s="5"/>
      <c r="R25" s="5"/>
      <c r="S25" s="5"/>
      <c r="T25" s="5"/>
      <c r="U25" s="5"/>
      <c r="V25" s="5"/>
      <c r="W25" s="5"/>
      <c r="X25" s="5"/>
      <c r="Y25" s="4">
        <v>1</v>
      </c>
      <c r="Z25" s="4">
        <v>1</v>
      </c>
      <c r="AA25" s="4">
        <v>1</v>
      </c>
      <c r="AB25" s="4">
        <v>1</v>
      </c>
      <c r="AC25" s="4">
        <v>1</v>
      </c>
      <c r="AD25" s="4">
        <v>1</v>
      </c>
      <c r="AE25" s="4">
        <v>1</v>
      </c>
      <c r="AF25" s="4">
        <v>1</v>
      </c>
      <c r="AG25" s="4">
        <v>1</v>
      </c>
      <c r="AH25" s="4">
        <v>1</v>
      </c>
      <c r="AI25" s="4">
        <v>1</v>
      </c>
      <c r="AJ25" s="4">
        <v>1</v>
      </c>
      <c r="AK25" s="4">
        <v>1</v>
      </c>
      <c r="AL25" s="4">
        <v>1</v>
      </c>
    </row>
    <row r="26" spans="2:38" ht="14.25" customHeight="1" x14ac:dyDescent="0.25">
      <c r="B26" s="3">
        <v>45627</v>
      </c>
      <c r="C26" s="5"/>
      <c r="D26" s="5"/>
      <c r="E26" s="5"/>
      <c r="F26" s="5"/>
      <c r="G26" s="5"/>
      <c r="H26" s="5"/>
      <c r="I26" s="5"/>
      <c r="J26" s="5"/>
      <c r="K26" s="5"/>
      <c r="L26" s="5"/>
      <c r="M26" s="5"/>
      <c r="N26" s="5"/>
      <c r="O26" s="5"/>
      <c r="P26" s="5"/>
      <c r="Q26" s="5"/>
      <c r="R26" s="5"/>
      <c r="S26" s="5"/>
      <c r="T26" s="5"/>
      <c r="U26" s="5"/>
      <c r="V26" s="5"/>
      <c r="W26" s="5"/>
      <c r="X26" s="5"/>
      <c r="Y26" s="5"/>
      <c r="Z26" s="4">
        <v>1</v>
      </c>
      <c r="AA26" s="4">
        <v>1</v>
      </c>
      <c r="AB26" s="4">
        <v>1</v>
      </c>
      <c r="AC26" s="4">
        <v>1</v>
      </c>
      <c r="AD26" s="4">
        <v>1</v>
      </c>
      <c r="AE26" s="4">
        <v>1</v>
      </c>
      <c r="AF26" s="4">
        <v>1</v>
      </c>
      <c r="AG26" s="4">
        <v>1</v>
      </c>
      <c r="AH26" s="4">
        <v>1</v>
      </c>
      <c r="AI26" s="4">
        <v>1</v>
      </c>
      <c r="AJ26" s="4">
        <v>1</v>
      </c>
      <c r="AK26" s="4">
        <v>1</v>
      </c>
      <c r="AL26" s="4">
        <v>1</v>
      </c>
    </row>
    <row r="27" spans="2:38" ht="14.25" customHeight="1" x14ac:dyDescent="0.25">
      <c r="B27" s="3">
        <v>45658</v>
      </c>
      <c r="C27" s="5"/>
      <c r="D27" s="5"/>
      <c r="E27" s="5"/>
      <c r="F27" s="5"/>
      <c r="G27" s="5"/>
      <c r="H27" s="5"/>
      <c r="I27" s="5"/>
      <c r="J27" s="5"/>
      <c r="K27" s="5"/>
      <c r="L27" s="5"/>
      <c r="M27" s="5"/>
      <c r="N27" s="5"/>
      <c r="O27" s="5"/>
      <c r="P27" s="5"/>
      <c r="Q27" s="5"/>
      <c r="R27" s="5"/>
      <c r="S27" s="5"/>
      <c r="T27" s="5"/>
      <c r="U27" s="5"/>
      <c r="V27" s="5"/>
      <c r="W27" s="5"/>
      <c r="X27" s="5"/>
      <c r="Y27" s="5"/>
      <c r="Z27" s="5"/>
      <c r="AA27" s="4">
        <v>1</v>
      </c>
      <c r="AB27" s="4">
        <v>1</v>
      </c>
      <c r="AC27" s="4">
        <v>1</v>
      </c>
      <c r="AD27" s="4">
        <v>1</v>
      </c>
      <c r="AE27" s="4">
        <v>1</v>
      </c>
      <c r="AF27" s="4">
        <v>1</v>
      </c>
      <c r="AG27" s="4">
        <v>1</v>
      </c>
      <c r="AH27" s="4">
        <v>1</v>
      </c>
      <c r="AI27" s="4">
        <v>1</v>
      </c>
      <c r="AJ27" s="4">
        <v>1</v>
      </c>
      <c r="AK27" s="4">
        <v>1</v>
      </c>
      <c r="AL27" s="4">
        <v>1</v>
      </c>
    </row>
    <row r="28" spans="2:38" ht="14.25" customHeight="1" x14ac:dyDescent="0.25">
      <c r="B28" s="3">
        <v>45689</v>
      </c>
      <c r="C28" s="5"/>
      <c r="D28" s="5"/>
      <c r="E28" s="5"/>
      <c r="F28" s="5"/>
      <c r="G28" s="5"/>
      <c r="H28" s="5"/>
      <c r="I28" s="5"/>
      <c r="J28" s="5"/>
      <c r="K28" s="5"/>
      <c r="L28" s="5"/>
      <c r="M28" s="5"/>
      <c r="N28" s="5"/>
      <c r="O28" s="5"/>
      <c r="P28" s="5"/>
      <c r="Q28" s="5"/>
      <c r="R28" s="5"/>
      <c r="S28" s="5"/>
      <c r="T28" s="5"/>
      <c r="U28" s="5"/>
      <c r="V28" s="5"/>
      <c r="W28" s="5"/>
      <c r="X28" s="5"/>
      <c r="Y28" s="5"/>
      <c r="Z28" s="5"/>
      <c r="AA28" s="5"/>
      <c r="AB28" s="4">
        <v>1</v>
      </c>
      <c r="AC28" s="4">
        <v>1</v>
      </c>
      <c r="AD28" s="4">
        <v>1</v>
      </c>
      <c r="AE28" s="4">
        <v>1</v>
      </c>
      <c r="AF28" s="4">
        <v>1</v>
      </c>
      <c r="AG28" s="4">
        <v>1</v>
      </c>
      <c r="AH28" s="4">
        <v>1</v>
      </c>
      <c r="AI28" s="4">
        <v>1</v>
      </c>
      <c r="AJ28" s="4">
        <v>1</v>
      </c>
      <c r="AK28" s="4">
        <v>1</v>
      </c>
      <c r="AL28" s="4">
        <v>1</v>
      </c>
    </row>
    <row r="29" spans="2:38" ht="14.25" customHeight="1" x14ac:dyDescent="0.25">
      <c r="B29" s="3">
        <v>45717</v>
      </c>
      <c r="C29" s="5"/>
      <c r="D29" s="5"/>
      <c r="E29" s="5"/>
      <c r="F29" s="5"/>
      <c r="G29" s="5"/>
      <c r="H29" s="5"/>
      <c r="I29" s="5"/>
      <c r="J29" s="5"/>
      <c r="K29" s="5"/>
      <c r="L29" s="5"/>
      <c r="M29" s="5"/>
      <c r="N29" s="5"/>
      <c r="O29" s="5"/>
      <c r="P29" s="5"/>
      <c r="Q29" s="5"/>
      <c r="R29" s="5"/>
      <c r="S29" s="5"/>
      <c r="T29" s="5"/>
      <c r="U29" s="5"/>
      <c r="V29" s="5"/>
      <c r="W29" s="5"/>
      <c r="X29" s="5"/>
      <c r="Y29" s="5"/>
      <c r="Z29" s="5"/>
      <c r="AA29" s="5"/>
      <c r="AB29" s="5"/>
      <c r="AC29" s="4">
        <v>1</v>
      </c>
      <c r="AD29" s="4">
        <v>1</v>
      </c>
      <c r="AE29" s="4">
        <v>1</v>
      </c>
      <c r="AF29" s="4">
        <v>1</v>
      </c>
      <c r="AG29" s="4">
        <v>1</v>
      </c>
      <c r="AH29" s="4">
        <v>1</v>
      </c>
      <c r="AI29" s="4">
        <v>1</v>
      </c>
      <c r="AJ29" s="4">
        <v>1</v>
      </c>
      <c r="AK29" s="4">
        <v>1</v>
      </c>
      <c r="AL29" s="4">
        <v>1</v>
      </c>
    </row>
    <row r="30" spans="2:38" ht="14.25" customHeight="1" x14ac:dyDescent="0.25">
      <c r="B30" s="3">
        <v>45748</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4">
        <v>1</v>
      </c>
      <c r="AE30" s="4">
        <v>1</v>
      </c>
      <c r="AF30" s="4">
        <v>1</v>
      </c>
      <c r="AG30" s="4">
        <v>1</v>
      </c>
      <c r="AH30" s="4">
        <v>1</v>
      </c>
      <c r="AI30" s="4">
        <v>1</v>
      </c>
      <c r="AJ30" s="4">
        <v>1</v>
      </c>
      <c r="AK30" s="4">
        <v>1</v>
      </c>
      <c r="AL30" s="4">
        <v>1</v>
      </c>
    </row>
    <row r="31" spans="2:38" ht="14.25" customHeight="1" x14ac:dyDescent="0.25">
      <c r="B31" s="3">
        <v>45778</v>
      </c>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4">
        <v>1</v>
      </c>
      <c r="AF31" s="4">
        <v>1</v>
      </c>
      <c r="AG31" s="4">
        <v>1</v>
      </c>
      <c r="AH31" s="4">
        <v>1</v>
      </c>
      <c r="AI31" s="4">
        <v>1</v>
      </c>
      <c r="AJ31" s="4">
        <v>1</v>
      </c>
      <c r="AK31" s="4">
        <v>1</v>
      </c>
      <c r="AL31" s="4">
        <v>1</v>
      </c>
    </row>
    <row r="32" spans="2:38" ht="14.25" customHeight="1" x14ac:dyDescent="0.25">
      <c r="B32" s="3">
        <v>45809</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4">
        <v>1</v>
      </c>
      <c r="AG32" s="4">
        <v>1</v>
      </c>
      <c r="AH32" s="4">
        <v>1</v>
      </c>
      <c r="AI32" s="4">
        <v>1</v>
      </c>
      <c r="AJ32" s="4">
        <v>1</v>
      </c>
      <c r="AK32" s="4">
        <v>1</v>
      </c>
      <c r="AL32" s="4">
        <v>1</v>
      </c>
    </row>
    <row r="33" spans="2:38" ht="14.25" customHeight="1" x14ac:dyDescent="0.25">
      <c r="B33" s="3">
        <v>45839</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
        <v>1</v>
      </c>
      <c r="AH33" s="4">
        <v>1</v>
      </c>
      <c r="AI33" s="4">
        <v>1</v>
      </c>
      <c r="AJ33" s="4">
        <v>1</v>
      </c>
      <c r="AK33" s="4">
        <v>1</v>
      </c>
      <c r="AL33" s="4">
        <v>1</v>
      </c>
    </row>
    <row r="34" spans="2:38" ht="14.25" customHeight="1" x14ac:dyDescent="0.25">
      <c r="B34" s="3">
        <v>45870</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4">
        <v>1</v>
      </c>
      <c r="AI34" s="4">
        <v>1</v>
      </c>
      <c r="AJ34" s="4">
        <v>1</v>
      </c>
      <c r="AK34" s="4">
        <v>1</v>
      </c>
      <c r="AL34" s="4">
        <v>1</v>
      </c>
    </row>
    <row r="35" spans="2:38" ht="14.25" customHeight="1" x14ac:dyDescent="0.25">
      <c r="B35" s="3">
        <v>45901</v>
      </c>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4">
        <v>1</v>
      </c>
      <c r="AJ35" s="4">
        <v>1</v>
      </c>
      <c r="AK35" s="4">
        <v>1</v>
      </c>
      <c r="AL35" s="4">
        <v>1</v>
      </c>
    </row>
    <row r="36" spans="2:38" ht="14.25" customHeight="1" x14ac:dyDescent="0.25">
      <c r="B36" s="3">
        <v>45931</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4">
        <v>1</v>
      </c>
      <c r="AK36" s="4">
        <v>1</v>
      </c>
      <c r="AL36" s="4">
        <v>1</v>
      </c>
    </row>
    <row r="37" spans="2:38" ht="14.25" customHeight="1" x14ac:dyDescent="0.25">
      <c r="B37" s="3">
        <v>45962</v>
      </c>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4">
        <v>1</v>
      </c>
      <c r="AL37" s="4">
        <v>1</v>
      </c>
    </row>
    <row r="38" spans="2:38" ht="14.25" customHeight="1" x14ac:dyDescent="0.25">
      <c r="B38" s="3">
        <v>45992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4">
        <v>1</v>
      </c>
    </row>
    <row r="39" spans="2:38" ht="14.25" customHeight="1" x14ac:dyDescent="0.25"/>
    <row r="40" spans="2:38" ht="14.25" customHeight="1" x14ac:dyDescent="0.25"/>
    <row r="41" spans="2:38" ht="14.25" customHeight="1" x14ac:dyDescent="0.25"/>
    <row r="42" spans="2:38" ht="14.25" customHeight="1" x14ac:dyDescent="0.25"/>
    <row r="43" spans="2:38" ht="14.25" customHeight="1" x14ac:dyDescent="0.25"/>
    <row r="44" spans="2:38" ht="14.25" customHeight="1" x14ac:dyDescent="0.25"/>
    <row r="45" spans="2:38" ht="14.25" customHeight="1" x14ac:dyDescent="0.25"/>
    <row r="46" spans="2:38" ht="14.25" customHeight="1" x14ac:dyDescent="0.25"/>
    <row r="47" spans="2:38" ht="14.25" customHeight="1" x14ac:dyDescent="0.25"/>
    <row r="48" spans="2:3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Employee cost calculator</vt:lpstr>
      <vt:lpstr>Sheet1</vt:lpstr>
      <vt:lpstr>Sheet2</vt:lpstr>
      <vt:lpstr>Helper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dc:creator>
  <cp:lastModifiedBy>Warrner, Kaelyn</cp:lastModifiedBy>
  <cp:lastPrinted>2024-09-24T12:08:05Z</cp:lastPrinted>
  <dcterms:created xsi:type="dcterms:W3CDTF">2023-02-26T23:58:35Z</dcterms:created>
  <dcterms:modified xsi:type="dcterms:W3CDTF">2024-12-04T19:24:42Z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27ec558-ec4d-46d1-8511-8313295fc502_Enabled">
    <vt:lpwstr>true</vt:lpwstr>
  </property>
  <property fmtid="{D5CDD505-2E9C-101B-9397-08002B2CF9AE}" pid="3" name="MSIP_Label_b27ec558-ec4d-46d1-8511-8313295fc502_SetDate">
    <vt:lpwstr>2023-03-06T13:59:32Z</vt:lpwstr>
  </property>
  <property fmtid="{D5CDD505-2E9C-101B-9397-08002B2CF9AE}" pid="4" name="MSIP_Label_b27ec558-ec4d-46d1-8511-8313295fc502_Method">
    <vt:lpwstr>Standard</vt:lpwstr>
  </property>
  <property fmtid="{D5CDD505-2E9C-101B-9397-08002B2CF9AE}" pid="5" name="MSIP_Label_b27ec558-ec4d-46d1-8511-8313295fc502_Name">
    <vt:lpwstr>Public</vt:lpwstr>
  </property>
  <property fmtid="{D5CDD505-2E9C-101B-9397-08002B2CF9AE}" pid="6" name="MSIP_Label_b27ec558-ec4d-46d1-8511-8313295fc502_SiteId">
    <vt:lpwstr>14d2247d-17f0-4af6-b189-69f34ab30249</vt:lpwstr>
  </property>
  <property fmtid="{D5CDD505-2E9C-101B-9397-08002B2CF9AE}" pid="7" name="MSIP_Label_b27ec558-ec4d-46d1-8511-8313295fc502_ActionId">
    <vt:lpwstr>ed7e1714-a2e0-4b6d-8fa2-1a70657b3974</vt:lpwstr>
  </property>
  <property fmtid="{D5CDD505-2E9C-101B-9397-08002B2CF9AE}" pid="8" name="MSIP_Label_b27ec558-ec4d-46d1-8511-8313295fc502_ContentBits">
    <vt:lpwstr>0</vt:lpwstr>
  </property>
</Properties>
</file>