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26D6D4DC-D451-4BD8-9DF0-BEED2CB761D0}" xr6:coauthVersionLast="47" xr6:coauthVersionMax="47" xr10:uidLastSave="{00000000-0000-0000-0000-000000000000}"/>
  <workbookProtection workbookAlgorithmName="SHA-512" workbookHashValue="FO6tBLQD2cRKOyfbx9IdPeWTaQUncNQiRuvz+wwrlMx6ZfJzQNdyVCeGf86erLPJVEossWN6GIQMuCkMBON4jg==" workbookSaltValue="Q+P6zmSdq0HBMFRbXgWAag==" workbookSpinCount="100000" lockStructure="1"/>
  <bookViews>
    <workbookView xWindow="-1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20" i="1" l="1" a="1"/>
  <c r="D20" i="1" s="1"/>
  <c r="C20" i="1" a="1"/>
  <c r="C20" i="1" s="1"/>
  <c r="D18" i="1" a="1"/>
  <c r="D18" i="1" s="1"/>
  <c r="C18" i="1" a="1"/>
  <c r="C18" i="1" s="1"/>
  <c r="F20" i="4"/>
  <c r="F21" i="4"/>
  <c r="F22" i="4"/>
  <c r="F23" i="4"/>
  <c r="F24" i="4"/>
  <c r="F25" i="4"/>
  <c r="F26" i="4"/>
  <c r="F27" i="4"/>
  <c r="F28" i="4"/>
  <c r="F29" i="4"/>
  <c r="F30" i="4"/>
  <c r="F19" i="4"/>
  <c r="B21" i="1" l="1"/>
  <c r="D17" i="1"/>
  <c r="E17" i="1" s="1"/>
  <c r="D25" i="1" l="1" a="1"/>
  <c r="D25" i="1" s="1"/>
  <c r="D28" i="1"/>
  <c r="D27" i="1"/>
  <c r="D26" i="1"/>
  <c r="H1" i="5" l="1"/>
  <c r="H5" i="5" l="1"/>
  <c r="I1" i="5"/>
  <c r="D22" i="1"/>
  <c r="H6" i="5" s="1"/>
  <c r="C22" i="1"/>
  <c r="H4" i="5"/>
  <c r="D19" i="1" a="1"/>
  <c r="D19" i="1" s="1"/>
  <c r="H3" i="5" s="1"/>
  <c r="C19" i="1" a="1"/>
  <c r="C19" i="1" s="1"/>
  <c r="H2" i="5"/>
  <c r="V16" i="4"/>
  <c r="X16" i="4"/>
  <c r="G37" i="1"/>
  <c r="D24" i="1" s="1"/>
  <c r="H8" i="5" s="1"/>
  <c r="G36" i="1"/>
  <c r="C23" i="1" s="1"/>
  <c r="G35" i="1"/>
  <c r="H9" i="5"/>
  <c r="I9" i="5" s="1"/>
  <c r="D10" i="4"/>
  <c r="X22" i="4"/>
  <c r="V22" i="4"/>
  <c r="X21" i="4"/>
  <c r="V21" i="4"/>
  <c r="X20" i="4"/>
  <c r="V20" i="4"/>
  <c r="X19" i="4"/>
  <c r="V19" i="4"/>
  <c r="X18" i="4"/>
  <c r="V18" i="4"/>
  <c r="X17" i="4"/>
  <c r="V17" i="4"/>
  <c r="X15" i="4"/>
  <c r="V15" i="4"/>
  <c r="X14" i="4"/>
  <c r="V14" i="4"/>
  <c r="X11" i="4"/>
  <c r="V11" i="4"/>
  <c r="X10" i="4"/>
  <c r="V10" i="4"/>
  <c r="X9" i="4"/>
  <c r="V9" i="4"/>
  <c r="X8" i="4"/>
  <c r="V8" i="4"/>
  <c r="C24" i="1" l="1"/>
  <c r="E24" i="1" s="1"/>
  <c r="D23" i="1"/>
  <c r="F15" i="4"/>
  <c r="D15" i="4"/>
  <c r="F14" i="4"/>
  <c r="D14" i="4"/>
  <c r="F13" i="4"/>
  <c r="D13" i="4"/>
  <c r="F12" i="4"/>
  <c r="D12" i="4"/>
  <c r="F11" i="4"/>
  <c r="D11" i="4"/>
  <c r="F10" i="4"/>
  <c r="X7" i="4"/>
  <c r="V7" i="4"/>
  <c r="X6" i="4"/>
  <c r="V6" i="4"/>
  <c r="X5" i="4"/>
  <c r="V5" i="4"/>
  <c r="X4" i="4"/>
  <c r="V4" i="4"/>
  <c r="E25" i="1"/>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2" i="1"/>
  <c r="E21" i="1"/>
  <c r="E20" i="1"/>
  <c r="E18" i="1"/>
  <c r="E28" i="1" l="1"/>
  <c r="H12" i="5"/>
  <c r="E23" i="1"/>
  <c r="H7" i="5"/>
  <c r="I2" i="5" s="1"/>
  <c r="C29" i="1"/>
  <c r="E26" i="1" l="1"/>
  <c r="H10" i="5"/>
  <c r="E27" i="1"/>
  <c r="H11" i="5"/>
  <c r="D29" i="1"/>
  <c r="H13" i="5" s="1"/>
  <c r="E29" i="1" l="1"/>
  <c r="I10" i="5"/>
  <c r="I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<sst xmlns="http://schemas.openxmlformats.org/spreadsheetml/2006/main" count="243" uniqueCount="150">
  <si>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</si>
  <si>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</si>
  <si>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</si>
  <si>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</si>
  <si>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</si>
  <si>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</si>
  <si>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</si>
  <si>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</si>
  <si>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</si>
  <si>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</si>
  <si>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</si>
  <si>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</si>
  <si>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</si>
  <si>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</si>
  <si>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</si>
  <si>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</si>
  <si>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</si>
  <si>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</si>
  <si>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</si>
  <si>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</si>
  <si>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</si>
  <si>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</si>
  <si>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</si>
  <si>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</si>
  <si>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</si>
  <si>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</si>
  <si>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</si>
  <si>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</si>
  <si>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</si>
  <si>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</si>
  <si>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</si>
  <si>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</si>
  <si>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</si>
  <si>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</si>
  <si>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</si>
  <si>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</si>
  <si>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</si>
  <si>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</si>
  <si>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</si>
  <si>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</si>
  <si>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</si>
  <si>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</si>
  <si>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</si>
  <si>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</si>
  <si>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</si>
  <si>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</si>
  <si>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</si>
  <si>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</si>
  <si>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</si>
  <si>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</si>
  <si>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</si>
  <si>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</si>
  <si>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</si>
  <si>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</si>
  <si>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</si>
  <si>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</si>
  <si>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</si>
  <si>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</si>
  <si>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</si>
  <si>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</si>
  <si>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</si>
  <si>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</si>
  <si>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</si>
  <si>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</si>
  <si>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</si>
  <si>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</si>
  <si>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</si>
  <si>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</si>
  <si>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</si>
  <si>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</si>
  <si>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</si>
  <si>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</si>
  <si>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r>
      <rPr>
        <sz val="11"/>
        <color theme="1"/>
        <rFont val="Calibri"/>
        <family val="2"/>
      </rPr>
      <t>²</t>
    </r>
    <r>
      <rPr>
        <sz val="11"/>
        <color theme="1"/>
        <rFont val="Poppins"/>
      </rPr>
      <t xml:space="preserve"> Under Health Savings Account: Ball State University </t>
    </r>
    <r>
      <rPr>
        <i/>
        <sz val="11"/>
        <color theme="1"/>
        <rFont val="Poppins"/>
      </rPr>
      <t>currently</t>
    </r>
    <r>
      <rPr>
        <sz val="11"/>
        <color theme="1"/>
        <rFont val="Poppins"/>
      </rPr>
      <t xml:space="preserve"> inputs $528.00 (for single employee only health plan) and $1,320.00 (for employee and children or family health plans) per calendar year into employees' HSAs </t>
    </r>
    <r>
      <rPr>
        <i/>
        <sz val="11"/>
        <color theme="1"/>
        <rFont val="Poppins"/>
      </rPr>
      <t>if the employee</t>
    </r>
    <r>
      <rPr>
        <sz val="11"/>
        <color theme="1"/>
        <rFont val="Poppins"/>
      </rPr>
      <t xml:space="preserve"> contributes a minimum of 25% (Single employees </t>
    </r>
    <r>
      <rPr>
        <i/>
        <sz val="11"/>
        <color theme="1"/>
        <rFont val="Poppins"/>
      </rPr>
      <t>must contribute</t>
    </r>
    <r>
      <rPr>
        <sz val="11"/>
        <color theme="1"/>
        <rFont val="Poppins"/>
      </rPr>
      <t xml:space="preserve"> $132.00 and Employees with children/Family plans </t>
    </r>
    <r>
      <rPr>
        <i/>
        <sz val="11"/>
        <color theme="1"/>
        <rFont val="Poppins"/>
      </rPr>
      <t xml:space="preserve">must contribute </t>
    </r>
    <r>
      <rPr>
        <sz val="11"/>
        <color theme="1"/>
        <rFont val="Poppins"/>
      </rPr>
      <t>$330.00).  Calculations are based upon this assumption.  (Ball State University reserves the right to change this contribution seed amount and requirements at any time.)</t>
    </r>
  </si>
  <si>
    <r>
      <rPr>
        <sz val="11"/>
        <color theme="1"/>
        <rFont val="Calibri"/>
        <family val="2"/>
      </rPr>
      <t>⁵</t>
    </r>
    <r>
      <rPr>
        <sz val="11"/>
        <color theme="1"/>
        <rFont val="Poppins"/>
        <family val="2"/>
      </rPr>
      <t xml:space="preserve"> Ball State University provides all Full-Time employees with Basic Life Insurance (2.06 times annual salary up to $125,000.00).</t>
    </r>
  </si>
  <si>
    <r>
      <rPr>
        <sz val="11"/>
        <color theme="1"/>
        <rFont val="Calibri"/>
        <family val="2"/>
      </rPr>
      <t>³</t>
    </r>
    <r>
      <rPr>
        <sz val="11"/>
        <color theme="1"/>
        <rFont val="Poppins"/>
      </rPr>
      <t xml:space="preserve"> Ball State University provides Full-Time Service employees </t>
    </r>
    <r>
      <rPr>
        <i/>
        <sz val="11"/>
        <color theme="1"/>
        <rFont val="Poppins"/>
      </rPr>
      <t>only</t>
    </r>
    <r>
      <rPr>
        <sz val="11"/>
        <color theme="1"/>
        <rFont val="Poppins"/>
      </rPr>
      <t xml:space="preserve"> with a subsidized Short-Term Disability (STD) Insurance - replacement of 80% of calculated pay (subject to taxes).  All other employee categories have optional, employee paid STD Insurance, not calculated here.</t>
    </r>
  </si>
  <si>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</si>
  <si>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</si>
  <si>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</si>
  <si>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</si>
  <si>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</si>
  <si>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</si>
  <si>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</si>
  <si>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</si>
  <si>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</si>
  <si>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</si>
  <si>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</si>
  <si>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</si>
  <si>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</si>
  <si>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</si>
  <si>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</si>
  <si>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</si>
  <si>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</si>
  <si>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</si>
  <si>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</si>
  <si>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</si>
  <si>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</si>
  <si>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</si>
  <si>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</si>
  <si>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</si>
  <si>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</si>
  <si>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</si>
  <si>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</si>
  <si>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</si>
  <si>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</si>
  <si>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</si>
  <si>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</si>
  <si>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Sick Time (Days)</t>
  </si>
  <si>
    <t>Holidays (Days)</t>
  </si>
  <si>
    <t>Employee Pays Annually</t>
  </si>
  <si>
    <t>Employer (BSU) Pays Annually</t>
  </si>
  <si>
    <r>
      <rPr>
        <sz val="11"/>
        <color theme="1"/>
        <rFont val="Calibri"/>
        <family val="2"/>
      </rPr>
      <t>⁴</t>
    </r>
    <r>
      <rPr>
        <sz val="11"/>
        <color theme="1"/>
        <rFont val="Poppins"/>
        <family val="2"/>
      </rPr>
      <t xml:space="preserve"> Ball State University provides all Full-Time employees with Long-Term Disability (LTD) Insurance (approx. 60% of monthly salary).</t>
    </r>
  </si>
  <si>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</si>
  <si>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</si>
  <si>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</si>
  <si>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</si>
  <si>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</si>
  <si>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r>
      <rPr>
        <sz val="11"/>
        <color theme="1"/>
        <rFont val="Calibri"/>
        <family val="2"/>
      </rPr>
      <t xml:space="preserve">⁷ </t>
    </r>
    <r>
      <rPr>
        <sz val="11"/>
        <color theme="1"/>
        <rFont val="Poppins"/>
        <family val="2"/>
      </rPr>
      <t xml:space="preserve">Ball State University provides eligible Faculty and Professional employees who select the APP Retirement plan option 5% of the annual salary for the first three years of employment; 10.5% of the annual salary for all following employment (after the three-year mark).  Calculations are based upon the initial level if APP is chosen. TRF (Indiana State Teachers Retirement Fund) is the 2nd option, where Ball State will provide 6% annually into this fund if chosen. </t>
    </r>
  </si>
  <si>
    <t>Salary</t>
  </si>
  <si>
    <t>Retirement</t>
  </si>
  <si>
    <t>Total</t>
  </si>
  <si>
    <t>Time Off</t>
  </si>
  <si>
    <t>Health and Insurance Benefits</t>
  </si>
  <si>
    <t>Employer Provided Totals</t>
  </si>
  <si>
    <t>EMPLOYEE CONTRIBUTIONS</t>
  </si>
  <si>
    <t>TOTAL COMPENSATION</t>
  </si>
  <si>
    <t>Employment Length:</t>
  </si>
  <si>
    <t>EMPLOYER CONTRIBUTIONS</t>
  </si>
  <si>
    <t>10-Month Employee</t>
  </si>
  <si>
    <t>Personal Days (Days)</t>
  </si>
  <si>
    <t>Professional, Burris/IN Academy</t>
  </si>
  <si>
    <t>Ball State University Professional (Burris/IN Academy) Employee Benefit Calculator</t>
  </si>
  <si>
    <t>Note:</t>
  </si>
  <si>
    <t>Disclaimer:</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</si>
  <si>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</si>
  <si>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</si>
  <si>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</si>
  <si>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</si>
  <si>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</si>
  <si>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</si>
  <si>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Provision for all F/T Employees</t>
  </si>
  <si>
    <t>TRF - Indiana State Teachers Retirement Fund</t>
  </si>
  <si>
    <t>APP - Alternate Pension Plan</t>
  </si>
  <si>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</si>
  <si>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Estimated Salary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</si>
  <si>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</si>
  <si>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</si>
  <si>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</si>
  <si>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t>Employment Category, Type, and Length are pre-set for Professional, Full-Time, Burris/IN Academy employees. Please enter an estimated annual salary in the highlighted field.</t>
  </si>
  <si>
    <t>(Salary is automatically entered)</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</si>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</sst>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i/>
      <sz val="11"/>
      <color theme="1"/>
      <name val="Poppins"/>
    </font>
    <font>
      <b/>
      <u/>
      <sz val="16"/>
      <color theme="1"/>
      <name val="Calibri"/>
      <family val="2"/>
      <scheme val="minor"/>
    </font>
    <font>
      <u/>
      <sz val="11"/>
      <color theme="1"/>
      <name val="Calibri"/>
      <family val="2"/>
      <scheme val="minor"/>
    </font>
    <font>
      <sz val="11"/>
      <color theme="1"/>
      <name val="Poppins"/>
      <family val="2"/>
    </font>
    <font>
      <sz val="11"/>
      <name val="Calibri"/>
      <family val="2"/>
      <scheme val="minor"/>
    </font>
    <font>
      <b/>
      <sz val="11"/>
      <name val="Calibri"/>
      <family val="2"/>
      <scheme val="minor"/>
    </font>
    <font>
      <sz val="9"/>
      <color theme="1"/>
      <name val="Poppins"/>
    </font>
    <font>
      <b/>
      <u/>
      <sz val="16"/>
      <color rgb="FFBA0C2F"/>
      <name val="Roboto Black"/>
    </font>
    <font>
      <sz val="11"/>
      <color theme="1"/>
      <name val="Roboto Black"/>
    </font>
    <font>
      <b/>
      <u/>
      <sz val="11"/>
      <color theme="1"/>
      <name val="Roboto Black"/>
    </font>
    <font>
      <sz val="11"/>
      <color theme="1"/>
      <name val="Roboto"/>
    </font>
    <font>
      <i/>
      <sz val="11"/>
      <color theme="1"/>
      <name val="Roboto"/>
    </font>
    <font>
      <sz val="16"/>
      <color theme="1"/>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sz val="11"/>
      <color theme="0"/>
      <name val="Roboto"/>
    </font>
    <font>
      <sz val="11"/>
      <color rgb="FFBA0C2F"/>
      <name val="Roboto"/>
    </font>
    <font>
      <sz val="11"/>
      <color theme="0" tint="-0.34998626667073579"/>
      <name val="Roboto"/>
    </font>
    <font>
      <b/>
      <u/>
      <sz val="11"/>
      <color rgb="FF79242F"/>
      <name val="Roboto Black"/>
    </font>
    <font>
      <sz val="11"/>
      <color rgb="FF79242F"/>
      <name val="Roboto"/>
    </font>
    <font>
      <i/>
      <sz val="11"/>
      <color rgb="FF79242F"/>
      <name val="Roboto"/>
    </font>
    <font>
      <i/>
      <u/>
      <sz val="11"/>
      <color rgb="FF79242F"/>
      <name val="Roboto"/>
    </font>
    <font>
      <sz val="14"/>
      <color theme="1"/>
      <name val="Roboto Black"/>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rgb="FFCFE2F3"/>
      </patternFill>
    </fill>
    <fill>
      <patternFill patternType="solid">
        <fgColor rgb="FFE6E7E8"/>
        <bgColor indexed="64"/>
      </patternFill>
    </fill>
    <fill>
      <patternFill patternType="solid">
        <fgColor rgb="FFE6E7E8"/>
        <bgColor theme="8"/>
      </patternFill>
    </fill>
    <fill>
      <patternFill patternType="solid">
        <fgColor rgb="FF54585A"/>
        <bgColor indexed="64"/>
      </patternFill>
    </fill>
    <fill>
      <patternFill patternType="solid">
        <fgColor rgb="FFBA0C2F"/>
        <bgColor rgb="FFEFEFEF"/>
      </patternFill>
    </fill>
    <fill>
      <patternFill patternType="solid">
        <fgColor rgb="FFBA0C2F"/>
        <bgColor rgb="FFB7B7B7"/>
      </patternFill>
    </fill>
  </fills>
  <borders count="70">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1" fillId="0" borderId="0" applyFont="0" applyFill="0" applyBorder="0" applyAlignment="0" applyProtection="0"/>
  </cellStyleXfs>
  <cellXfs count="241">
    <xf numFmtId="0" fontId="0" fillId="0" borderId="0" xfId="0" applyFont="1" applyAlignment="1"/>
    <xf numFmtId="0" fontId="9" fillId="0" borderId="0" xfId="0" applyFont="1"/>
    <xf numFmtId="164" fontId="10" fillId="0" borderId="0" xfId="0" applyNumberFormat="1" applyFont="1"/>
    <xf numFmtId="165" fontId="10" fillId="0" borderId="0" xfId="0" applyNumberFormat="1" applyFont="1"/>
    <xf numFmtId="9" fontId="10" fillId="0" borderId="0" xfId="0" applyNumberFormat="1" applyFont="1"/>
    <xf numFmtId="0" fontId="11" fillId="0" borderId="0" xfId="0" applyFont="1"/>
    <xf numFmtId="9" fontId="10" fillId="0" borderId="0" xfId="0" applyNumberFormat="1" applyFont="1"/>
    <xf numFmtId="0" fontId="7" fillId="0" borderId="0" xfId="0" applyFont="1" applyAlignment="1"/>
    <xf numFmtId="44" fontId="0" fillId="0" borderId="2" xfId="1" applyFont="1" applyBorder="1" applyAlignment="1"/>
    <xf numFmtId="44" fontId="0" fillId="0" borderId="26" xfId="1" applyFont="1" applyBorder="1" applyAlignment="1"/>
    <xf numFmtId="44" fontId="0" fillId="0" borderId="31" xfId="1" applyFont="1" applyBorder="1" applyAlignment="1"/>
    <xf numFmtId="0" fontId="16" fillId="0" borderId="0" xfId="0" applyFont="1" applyAlignment="1"/>
    <xf numFmtId="44" fontId="7" fillId="0" borderId="31" xfId="1" applyFont="1" applyBorder="1" applyAlignment="1"/>
    <xf numFmtId="44" fontId="0" fillId="0" borderId="4" xfId="1" applyFont="1" applyBorder="1" applyAlignment="1"/>
    <xf numFmtId="44" fontId="0" fillId="0" borderId="36" xfId="1" applyFont="1" applyBorder="1" applyAlignment="1"/>
    <xf numFmtId="44" fontId="7" fillId="0" borderId="4" xfId="1" applyFont="1" applyBorder="1" applyAlignment="1"/>
    <xf numFmtId="0" fontId="16" fillId="0" borderId="32" xfId="0" applyFont="1" applyBorder="1" applyAlignment="1">
      <alignment horizontal="center"/>
    </xf>
    <xf numFmtId="0" fontId="17" fillId="0" borderId="0" xfId="0" applyFont="1" applyAlignment="1"/>
    <xf numFmtId="0" fontId="17" fillId="0" borderId="0" xfId="0" applyFont="1" applyAlignment="1">
      <alignment horizontal="center"/>
    </xf>
    <xf numFmtId="0" fontId="7" fillId="2" borderId="5" xfId="0" applyFont="1" applyFill="1" applyBorder="1" applyAlignment="1"/>
    <xf numFmtId="0" fontId="7" fillId="2" borderId="8" xfId="0" applyFont="1" applyFill="1" applyBorder="1" applyAlignment="1"/>
    <xf numFmtId="0" fontId="7" fillId="2" borderId="38" xfId="0" applyFont="1" applyFill="1" applyBorder="1" applyAlignment="1"/>
    <xf numFmtId="0" fontId="7" fillId="3" borderId="8" xfId="0" applyFont="1" applyFill="1" applyBorder="1" applyAlignment="1"/>
    <xf numFmtId="0" fontId="0" fillId="3" borderId="40" xfId="0" applyFont="1" applyFill="1" applyBorder="1" applyAlignment="1">
      <alignment horizontal="center"/>
    </xf>
    <xf numFmtId="0" fontId="0" fillId="2" borderId="40" xfId="0" applyFont="1" applyFill="1" applyBorder="1" applyAlignment="1">
      <alignment horizontal="center"/>
    </xf>
    <xf numFmtId="0" fontId="0" fillId="3" borderId="41" xfId="0" applyFont="1" applyFill="1" applyBorder="1" applyAlignment="1">
      <alignment horizontal="center"/>
    </xf>
    <xf numFmtId="0" fontId="7" fillId="0" borderId="43" xfId="0" applyFont="1" applyFill="1" applyBorder="1" applyAlignment="1">
      <alignment horizontal="center"/>
    </xf>
    <xf numFmtId="0" fontId="0" fillId="3" borderId="45" xfId="0" applyFont="1" applyFill="1" applyBorder="1" applyAlignment="1">
      <alignment horizontal="center"/>
    </xf>
    <xf numFmtId="0" fontId="0" fillId="2" borderId="45" xfId="0" applyFont="1" applyFill="1" applyBorder="1" applyAlignment="1">
      <alignment horizontal="center"/>
    </xf>
    <xf numFmtId="0" fontId="0" fillId="2" borderId="41" xfId="0" applyFont="1" applyFill="1" applyBorder="1" applyAlignment="1">
      <alignment horizontal="center"/>
    </xf>
    <xf numFmtId="0" fontId="7" fillId="0" borderId="33" xfId="0" applyFont="1" applyBorder="1" applyAlignment="1">
      <alignment horizontal="center" vertical="center"/>
    </xf>
    <xf numFmtId="0" fontId="7" fillId="0" borderId="37" xfId="0" applyFont="1" applyBorder="1" applyAlignment="1">
      <alignment horizontal="center" vertical="center"/>
    </xf>
    <xf numFmtId="0" fontId="7" fillId="0" borderId="34" xfId="0" applyFont="1" applyBorder="1" applyAlignment="1">
      <alignment horizontal="center" vertical="center"/>
    </xf>
    <xf numFmtId="0" fontId="7" fillId="0" borderId="33" xfId="0" applyFont="1" applyBorder="1" applyAlignment="1">
      <alignment vertical="center"/>
    </xf>
    <xf numFmtId="0" fontId="7" fillId="0" borderId="34" xfId="0" applyFont="1" applyBorder="1" applyAlignment="1">
      <alignment vertical="center"/>
    </xf>
    <xf numFmtId="0" fontId="7" fillId="0" borderId="32" xfId="0" applyFont="1" applyFill="1" applyBorder="1" applyAlignment="1">
      <alignment horizontal="center"/>
    </xf>
    <xf numFmtId="0" fontId="7" fillId="0" borderId="32" xfId="0" applyFont="1" applyFill="1" applyBorder="1" applyAlignment="1">
      <alignment horizontal="center" vertical="center"/>
    </xf>
    <xf numFmtId="44" fontId="19" fillId="0" borderId="4" xfId="1" applyFont="1" applyBorder="1" applyAlignment="1"/>
    <xf numFmtId="44" fontId="19" fillId="0" borderId="6" xfId="1" applyFont="1" applyBorder="1" applyAlignment="1"/>
    <xf numFmtId="44" fontId="19" fillId="0" borderId="35" xfId="1" applyFont="1" applyBorder="1" applyAlignment="1"/>
    <xf numFmtId="0" fontId="16" fillId="0" borderId="0" xfId="0" applyFont="1"/>
    <xf numFmtId="0" fontId="6" fillId="0" borderId="28" xfId="0" applyFont="1" applyBorder="1" applyAlignment="1">
      <alignment horizontal="center"/>
    </xf>
    <xf numFmtId="0" fontId="6" fillId="0" borderId="30" xfId="0" applyFont="1" applyBorder="1" applyAlignment="1">
      <alignment horizontal="center" vertical="center"/>
    </xf>
    <xf numFmtId="0" fontId="0" fillId="2" borderId="45" xfId="0" applyFill="1" applyBorder="1" applyAlignment="1">
      <alignment horizontal="center"/>
    </xf>
    <xf numFmtId="0" fontId="0" fillId="2" borderId="40" xfId="0" applyFill="1" applyBorder="1" applyAlignment="1">
      <alignment horizontal="center"/>
    </xf>
    <xf numFmtId="0" fontId="0" fillId="2" borderId="44" xfId="0" applyFill="1" applyBorder="1" applyAlignment="1">
      <alignment horizontal="center"/>
    </xf>
    <xf numFmtId="0" fontId="0" fillId="2" borderId="41" xfId="0" applyFill="1" applyBorder="1" applyAlignment="1">
      <alignment horizontal="center"/>
    </xf>
    <xf numFmtId="0" fontId="0" fillId="3" borderId="45" xfId="0" applyFill="1" applyBorder="1" applyAlignment="1">
      <alignment horizontal="center"/>
    </xf>
    <xf numFmtId="0" fontId="0" fillId="3" borderId="40" xfId="0" applyFill="1" applyBorder="1" applyAlignment="1">
      <alignment horizontal="center"/>
    </xf>
    <xf numFmtId="0" fontId="0" fillId="3" borderId="44" xfId="0" applyFill="1" applyBorder="1" applyAlignment="1">
      <alignment horizontal="center"/>
    </xf>
    <xf numFmtId="0" fontId="0" fillId="3" borderId="41" xfId="0" applyFill="1" applyBorder="1" applyAlignment="1">
      <alignment horizontal="center"/>
    </xf>
    <xf numFmtId="0" fontId="0" fillId="0" borderId="0" xfId="0"/>
    <xf numFmtId="0" fontId="19" fillId="0" borderId="29" xfId="0" applyFont="1" applyBorder="1" applyAlignment="1">
      <alignment horizontal="center" vertical="center"/>
    </xf>
    <xf numFmtId="0" fontId="19" fillId="0" borderId="3" xfId="0" applyFont="1" applyBorder="1" applyAlignment="1">
      <alignment horizontal="center" vertical="center"/>
    </xf>
    <xf numFmtId="44" fontId="19" fillId="0" borderId="31" xfId="1" applyFont="1" applyBorder="1" applyAlignment="1"/>
    <xf numFmtId="44" fontId="19" fillId="0" borderId="2" xfId="1" applyFont="1" applyBorder="1" applyAlignment="1"/>
    <xf numFmtId="44" fontId="19" fillId="0" borderId="29" xfId="1" applyFont="1" applyBorder="1" applyAlignment="1"/>
    <xf numFmtId="44" fontId="19" fillId="0" borderId="26" xfId="1" applyFont="1" applyBorder="1" applyAlignment="1"/>
    <xf numFmtId="44" fontId="19" fillId="0" borderId="36" xfId="1" applyFont="1" applyBorder="1" applyAlignment="1"/>
    <xf numFmtId="0" fontId="7" fillId="0" borderId="1" xfId="0" applyFont="1" applyBorder="1" applyAlignment="1"/>
    <xf numFmtId="44" fontId="0" fillId="0" borderId="1" xfId="1" applyFont="1" applyBorder="1" applyAlignment="1"/>
    <xf numFmtId="44" fontId="7" fillId="0" borderId="1" xfId="1" applyFont="1" applyBorder="1" applyAlignment="1"/>
    <xf numFmtId="44" fontId="19" fillId="0" borderId="1" xfId="1" applyFont="1" applyBorder="1" applyAlignment="1"/>
    <xf numFmtId="0" fontId="7" fillId="0" borderId="5" xfId="0" applyFont="1" applyFill="1" applyBorder="1" applyAlignment="1">
      <alignment horizontal="left"/>
    </xf>
    <xf numFmtId="0" fontId="7" fillId="0" borderId="8" xfId="0" applyFont="1" applyBorder="1" applyAlignment="1"/>
    <xf numFmtId="44" fontId="0" fillId="0" borderId="6" xfId="1" applyFont="1" applyBorder="1" applyAlignment="1"/>
    <xf numFmtId="0" fontId="7" fillId="0" borderId="47" xfId="0" applyFont="1" applyBorder="1" applyAlignment="1"/>
    <xf numFmtId="44" fontId="0" fillId="0" borderId="29" xfId="1" applyFont="1" applyBorder="1" applyAlignment="1"/>
    <xf numFmtId="44" fontId="0" fillId="0" borderId="3" xfId="1" applyFont="1" applyBorder="1" applyAlignment="1"/>
    <xf numFmtId="0" fontId="12" fillId="0" borderId="49" xfId="0" applyFont="1" applyBorder="1" applyAlignment="1"/>
    <xf numFmtId="0" fontId="12" fillId="0" borderId="50" xfId="0" applyFont="1" applyBorder="1" applyAlignment="1"/>
    <xf numFmtId="0" fontId="12" fillId="0" borderId="36" xfId="0" applyFont="1" applyBorder="1" applyAlignment="1"/>
    <xf numFmtId="0" fontId="0" fillId="2" borderId="51" xfId="0" applyFont="1" applyFill="1" applyBorder="1" applyAlignment="1">
      <alignment horizontal="center"/>
    </xf>
    <xf numFmtId="44" fontId="0" fillId="0" borderId="46" xfId="1" applyFont="1" applyBorder="1" applyAlignment="1"/>
    <xf numFmtId="44" fontId="19" fillId="0" borderId="3" xfId="1" applyFont="1" applyBorder="1" applyAlignment="1"/>
    <xf numFmtId="44" fontId="19" fillId="0" borderId="46" xfId="1" applyFont="1" applyBorder="1" applyAlignment="1"/>
    <xf numFmtId="0" fontId="0" fillId="2" borderId="13" xfId="0" applyFont="1" applyFill="1" applyBorder="1" applyAlignment="1">
      <alignment horizontal="center"/>
    </xf>
    <xf numFmtId="0" fontId="0" fillId="2" borderId="17" xfId="0" applyFont="1" applyFill="1" applyBorder="1" applyAlignment="1">
      <alignment horizontal="center"/>
    </xf>
    <xf numFmtId="0" fontId="0" fillId="2" borderId="16" xfId="0" applyFont="1" applyFill="1" applyBorder="1" applyAlignment="1">
      <alignment horizontal="center"/>
    </xf>
    <xf numFmtId="0" fontId="0" fillId="2" borderId="52" xfId="0" applyFont="1" applyFill="1" applyBorder="1" applyAlignment="1">
      <alignment horizontal="center"/>
    </xf>
    <xf numFmtId="0" fontId="0" fillId="2" borderId="53" xfId="0" applyFont="1" applyFill="1" applyBorder="1" applyAlignment="1">
      <alignment horizontal="center"/>
    </xf>
    <xf numFmtId="0" fontId="12" fillId="0" borderId="49" xfId="0" applyFont="1" applyBorder="1" applyAlignment="1">
      <alignment horizontal="center"/>
    </xf>
    <xf numFmtId="0" fontId="12" fillId="0" borderId="50" xfId="0" applyFont="1" applyBorder="1" applyAlignment="1">
      <alignment horizontal="center"/>
    </xf>
    <xf numFmtId="0" fontId="12" fillId="0" borderId="36" xfId="0" applyFont="1" applyBorder="1" applyAlignment="1">
      <alignment horizontal="center"/>
    </xf>
    <xf numFmtId="0" fontId="7" fillId="2" borderId="47" xfId="0" applyFont="1" applyFill="1" applyBorder="1" applyAlignment="1"/>
    <xf numFmtId="0" fontId="0" fillId="2" borderId="14" xfId="0" applyFont="1" applyFill="1" applyBorder="1" applyAlignment="1">
      <alignment horizontal="center"/>
    </xf>
    <xf numFmtId="0" fontId="0" fillId="3" borderId="52" xfId="0" applyFont="1" applyFill="1" applyBorder="1" applyAlignment="1">
      <alignment horizontal="center"/>
    </xf>
    <xf numFmtId="0" fontId="0" fillId="3" borderId="17" xfId="0" applyFont="1" applyFill="1" applyBorder="1" applyAlignment="1">
      <alignment horizontal="center"/>
    </xf>
    <xf numFmtId="0" fontId="0" fillId="3" borderId="53" xfId="0" applyFont="1" applyFill="1" applyBorder="1" applyAlignment="1">
      <alignment horizontal="center"/>
    </xf>
    <xf numFmtId="0" fontId="0" fillId="3" borderId="13" xfId="0" applyFont="1" applyFill="1" applyBorder="1" applyAlignment="1">
      <alignment horizontal="center"/>
    </xf>
    <xf numFmtId="0" fontId="7" fillId="3" borderId="47" xfId="0" applyFont="1" applyFill="1" applyBorder="1" applyAlignment="1"/>
    <xf numFmtId="44" fontId="7" fillId="0" borderId="46" xfId="1" applyFont="1" applyBorder="1" applyAlignment="1"/>
    <xf numFmtId="0" fontId="0" fillId="2" borderId="51" xfId="0" applyFill="1" applyBorder="1" applyAlignment="1">
      <alignment horizontal="center"/>
    </xf>
    <xf numFmtId="0" fontId="6" fillId="2" borderId="5" xfId="0" applyFont="1" applyFill="1" applyBorder="1"/>
    <xf numFmtId="0" fontId="6" fillId="2" borderId="8" xfId="0" applyFont="1" applyFill="1" applyBorder="1"/>
    <xf numFmtId="0" fontId="6" fillId="2" borderId="47" xfId="0" applyFont="1" applyFill="1" applyBorder="1"/>
    <xf numFmtId="0" fontId="6" fillId="2" borderId="38" xfId="0" applyFont="1" applyFill="1" applyBorder="1"/>
    <xf numFmtId="0" fontId="5" fillId="2" borderId="5" xfId="0" applyFont="1" applyFill="1" applyBorder="1"/>
    <xf numFmtId="0" fontId="5" fillId="2" borderId="8" xfId="0" applyFont="1" applyFill="1" applyBorder="1"/>
    <xf numFmtId="0" fontId="5" fillId="2" borderId="47" xfId="0" applyFont="1" applyFill="1" applyBorder="1"/>
    <xf numFmtId="0" fontId="20" fillId="0" borderId="50" xfId="0" applyFont="1" applyBorder="1" applyAlignment="1">
      <alignment horizontal="center"/>
    </xf>
    <xf numFmtId="0" fontId="20" fillId="0" borderId="36" xfId="0" applyFont="1" applyBorder="1" applyAlignment="1">
      <alignment horizontal="center"/>
    </xf>
    <xf numFmtId="0" fontId="5" fillId="3" borderId="8" xfId="0" applyFont="1" applyFill="1" applyBorder="1"/>
    <xf numFmtId="0" fontId="5" fillId="3" borderId="47" xfId="0" applyFont="1" applyFill="1" applyBorder="1"/>
    <xf numFmtId="0" fontId="5" fillId="3" borderId="38" xfId="0" applyFont="1" applyFill="1" applyBorder="1"/>
    <xf numFmtId="0" fontId="5" fillId="3" borderId="5" xfId="0" applyFont="1" applyFill="1" applyBorder="1"/>
    <xf numFmtId="9" fontId="0" fillId="0" borderId="23" xfId="0" applyNumberFormat="1" applyFont="1" applyBorder="1" applyAlignment="1"/>
    <xf numFmtId="9" fontId="0" fillId="0" borderId="55" xfId="0" applyNumberFormat="1" applyFont="1" applyBorder="1" applyAlignment="1"/>
    <xf numFmtId="9" fontId="0" fillId="0" borderId="29" xfId="0" applyNumberFormat="1" applyFont="1" applyBorder="1" applyAlignment="1"/>
    <xf numFmtId="9" fontId="0" fillId="0" borderId="3" xfId="0" applyNumberFormat="1" applyFont="1" applyBorder="1" applyAlignment="1"/>
    <xf numFmtId="0" fontId="4" fillId="2" borderId="5" xfId="0" applyFont="1" applyFill="1" applyBorder="1" applyAlignment="1"/>
    <xf numFmtId="0" fontId="4" fillId="3" borderId="5" xfId="0" applyFont="1" applyFill="1" applyBorder="1" applyAlignment="1"/>
    <xf numFmtId="0" fontId="4" fillId="3" borderId="8" xfId="0" applyFont="1" applyFill="1" applyBorder="1" applyAlignment="1"/>
    <xf numFmtId="0" fontId="4" fillId="3" borderId="38" xfId="0" applyFont="1" applyFill="1" applyBorder="1" applyAlignment="1"/>
    <xf numFmtId="0" fontId="4" fillId="3" borderId="47" xfId="0" applyFont="1" applyFill="1" applyBorder="1" applyAlignment="1"/>
    <xf numFmtId="0" fontId="3" fillId="3" borderId="47" xfId="0" applyFont="1" applyFill="1" applyBorder="1" applyAlignment="1"/>
    <xf numFmtId="44" fontId="0" fillId="0" borderId="59" xfId="1" applyFont="1" applyBorder="1" applyAlignment="1"/>
    <xf numFmtId="0" fontId="3" fillId="3" borderId="47" xfId="0" applyFont="1" applyFill="1" applyBorder="1"/>
    <xf numFmtId="0" fontId="3" fillId="2" borderId="47" xfId="0" applyFont="1" applyFill="1" applyBorder="1" applyAlignment="1"/>
    <xf numFmtId="0" fontId="3" fillId="0" borderId="47" xfId="0" applyFont="1" applyBorder="1" applyAlignment="1"/>
    <xf numFmtId="44" fontId="3" fillId="0" borderId="46" xfId="1" applyFont="1" applyBorder="1" applyAlignment="1"/>
    <xf numFmtId="0" fontId="0" fillId="3" borderId="60" xfId="0" applyFont="1" applyFill="1" applyBorder="1" applyAlignment="1">
      <alignment horizontal="center"/>
    </xf>
    <xf numFmtId="0" fontId="0" fillId="2" borderId="60" xfId="0" applyFont="1" applyFill="1" applyBorder="1" applyAlignment="1">
      <alignment horizontal="center"/>
    </xf>
    <xf numFmtId="44" fontId="0" fillId="0" borderId="0" xfId="0" applyNumberFormat="1" applyFont="1" applyAlignment="1"/>
    <xf numFmtId="0" fontId="0" fillId="0" borderId="0" xfId="0" applyFont="1" applyAlignment="1">
      <alignment horizontal="center"/>
    </xf>
    <xf numFmtId="0" fontId="8" fillId="0" borderId="0" xfId="0" applyFont="1" applyProtection="1"/>
    <xf numFmtId="0" fontId="0" fillId="0" borderId="0" xfId="0" applyFont="1" applyAlignment="1" applyProtection="1"/>
    <xf numFmtId="44" fontId="8" fillId="0" borderId="9" xfId="0" applyNumberFormat="1" applyFont="1" applyBorder="1" applyProtection="1"/>
    <xf numFmtId="44" fontId="8" fillId="0" borderId="0" xfId="0" applyNumberFormat="1" applyFont="1" applyProtection="1"/>
    <xf numFmtId="0" fontId="8" fillId="0" borderId="1" xfId="0" applyFont="1" applyBorder="1" applyProtection="1"/>
    <xf numFmtId="0" fontId="8" fillId="0" borderId="15" xfId="0" applyFont="1" applyBorder="1" applyProtection="1"/>
    <xf numFmtId="0" fontId="8" fillId="0" borderId="0" xfId="0" applyFont="1" applyAlignment="1" applyProtection="1">
      <alignment wrapText="1"/>
    </xf>
    <xf numFmtId="0" fontId="0" fillId="0" borderId="0" xfId="0" applyFont="1" applyAlignment="1" applyProtection="1">
      <alignment wrapText="1"/>
    </xf>
    <xf numFmtId="0" fontId="8" fillId="0" borderId="14" xfId="0" applyFont="1" applyBorder="1" applyProtection="1"/>
    <xf numFmtId="0" fontId="2" fillId="0" borderId="47" xfId="0" applyFont="1" applyBorder="1"/>
    <xf numFmtId="0" fontId="1" fillId="0" borderId="54" xfId="0" applyFont="1" applyBorder="1"/>
    <xf numFmtId="0" fontId="25" fillId="0" borderId="19" xfId="0" applyFont="1" applyBorder="1" applyAlignment="1" applyProtection="1">
      <alignment horizontal="left" vertical="center"/>
    </xf>
    <xf numFmtId="44" fontId="25" fillId="0" borderId="2" xfId="0" applyNumberFormat="1" applyFont="1" applyBorder="1" applyAlignment="1" applyProtection="1">
      <alignment vertical="center"/>
    </xf>
    <xf numFmtId="44" fontId="25" fillId="5" borderId="2" xfId="0" applyNumberFormat="1" applyFont="1" applyFill="1" applyBorder="1" applyAlignment="1" applyProtection="1">
      <alignment vertical="center"/>
    </xf>
    <xf numFmtId="44" fontId="33" fillId="8" borderId="25" xfId="0" applyNumberFormat="1" applyFont="1" applyFill="1" applyBorder="1" applyAlignment="1" applyProtection="1">
      <alignment vertical="center"/>
    </xf>
    <xf numFmtId="44" fontId="25" fillId="0" borderId="2" xfId="0" applyNumberFormat="1" applyFont="1" applyFill="1" applyBorder="1" applyAlignment="1" applyProtection="1">
      <alignment vertical="center"/>
    </xf>
    <xf numFmtId="44" fontId="35" fillId="0" borderId="2" xfId="0" applyNumberFormat="1" applyFont="1" applyBorder="1" applyAlignment="1" applyProtection="1">
      <alignment vertical="center"/>
    </xf>
    <xf numFmtId="44" fontId="35" fillId="5" borderId="2" xfId="0" applyNumberFormat="1" applyFont="1" applyFill="1" applyBorder="1" applyAlignment="1" applyProtection="1">
      <alignment vertical="center"/>
    </xf>
    <xf numFmtId="0" fontId="8" fillId="0" borderId="48" xfId="0" applyFont="1" applyBorder="1" applyProtection="1"/>
    <xf numFmtId="0" fontId="8" fillId="0" borderId="21" xfId="0" applyFont="1" applyBorder="1" applyProtection="1"/>
    <xf numFmtId="0" fontId="8" fillId="0" borderId="63" xfId="0" applyFont="1" applyBorder="1" applyProtection="1"/>
    <xf numFmtId="0" fontId="8" fillId="7" borderId="10" xfId="0" applyFont="1" applyFill="1" applyBorder="1" applyProtection="1"/>
    <xf numFmtId="0" fontId="8" fillId="7" borderId="12" xfId="0" applyFont="1" applyFill="1" applyBorder="1" applyProtection="1"/>
    <xf numFmtId="0" fontId="8" fillId="7" borderId="48" xfId="0" applyFont="1" applyFill="1" applyBorder="1" applyProtection="1"/>
    <xf numFmtId="0" fontId="8" fillId="7" borderId="63" xfId="0" applyFont="1" applyFill="1" applyBorder="1" applyProtection="1"/>
    <xf numFmtId="0" fontId="8" fillId="7" borderId="14" xfId="0" applyFont="1" applyFill="1" applyBorder="1" applyProtection="1"/>
    <xf numFmtId="44" fontId="8" fillId="7" borderId="15" xfId="0" applyNumberFormat="1" applyFont="1" applyFill="1" applyBorder="1" applyProtection="1"/>
    <xf numFmtId="0" fontId="25" fillId="0" borderId="61" xfId="0" applyFont="1" applyBorder="1" applyAlignment="1" applyProtection="1">
      <alignment horizontal="left" vertical="center"/>
    </xf>
    <xf numFmtId="44" fontId="25" fillId="0" borderId="31" xfId="0" applyNumberFormat="1" applyFont="1" applyBorder="1" applyAlignment="1" applyProtection="1">
      <alignment vertical="center"/>
    </xf>
    <xf numFmtId="44" fontId="25" fillId="5" borderId="31" xfId="0" applyNumberFormat="1" applyFont="1" applyFill="1" applyBorder="1" applyAlignment="1" applyProtection="1">
      <alignment vertical="center"/>
    </xf>
    <xf numFmtId="44" fontId="33" fillId="8" borderId="62" xfId="0" applyNumberFormat="1" applyFont="1" applyFill="1" applyBorder="1" applyAlignment="1" applyProtection="1">
      <alignment vertical="center"/>
    </xf>
    <xf numFmtId="0" fontId="24" fillId="0" borderId="64" xfId="0" applyFont="1" applyBorder="1" applyAlignment="1" applyProtection="1">
      <alignment horizontal="center" vertical="center" wrapText="1"/>
    </xf>
    <xf numFmtId="0" fontId="24" fillId="0" borderId="65" xfId="0" applyFont="1" applyBorder="1" applyAlignment="1" applyProtection="1">
      <alignment horizontal="center" vertical="center" wrapText="1"/>
    </xf>
    <xf numFmtId="0" fontId="24" fillId="5" borderId="65" xfId="0" applyFont="1" applyFill="1" applyBorder="1" applyAlignment="1" applyProtection="1">
      <alignment horizontal="center" vertical="center" wrapText="1"/>
    </xf>
    <xf numFmtId="0" fontId="28" fillId="8" borderId="66" xfId="0" applyFont="1" applyFill="1" applyBorder="1" applyAlignment="1" applyProtection="1">
      <alignment horizontal="center" vertical="center" wrapText="1"/>
    </xf>
    <xf numFmtId="0" fontId="25" fillId="0" borderId="28" xfId="0" applyFont="1" applyBorder="1" applyAlignment="1" applyProtection="1">
      <alignment horizontal="left" vertical="center"/>
    </xf>
    <xf numFmtId="44" fontId="25" fillId="0" borderId="29" xfId="0" applyNumberFormat="1" applyFont="1" applyBorder="1" applyAlignment="1" applyProtection="1">
      <alignment vertical="center"/>
    </xf>
    <xf numFmtId="44" fontId="25" fillId="5" borderId="29" xfId="0" applyNumberFormat="1" applyFont="1" applyFill="1" applyBorder="1" applyAlignment="1" applyProtection="1">
      <alignment vertical="center"/>
    </xf>
    <xf numFmtId="44" fontId="33" fillId="8" borderId="30" xfId="0" applyNumberFormat="1" applyFont="1" applyFill="1" applyBorder="1" applyAlignment="1" applyProtection="1">
      <alignment vertical="center"/>
    </xf>
    <xf numFmtId="0" fontId="29" fillId="6" borderId="64" xfId="0" applyFont="1" applyFill="1" applyBorder="1" applyAlignment="1" applyProtection="1">
      <alignment horizontal="left" vertical="center"/>
    </xf>
    <xf numFmtId="0" fontId="30" fillId="6" borderId="65" xfId="0" applyFont="1" applyFill="1" applyBorder="1" applyAlignment="1" applyProtection="1">
      <alignment horizontal="left" vertical="center"/>
    </xf>
    <xf numFmtId="44" fontId="31" fillId="6" borderId="65" xfId="0" applyNumberFormat="1" applyFont="1" applyFill="1" applyBorder="1" applyAlignment="1" applyProtection="1">
      <alignment vertical="center"/>
    </xf>
    <xf numFmtId="44" fontId="32" fillId="9" borderId="66" xfId="0" applyNumberFormat="1" applyFont="1" applyFill="1" applyBorder="1" applyAlignment="1" applyProtection="1">
      <alignment vertical="center"/>
    </xf>
    <xf numFmtId="0" fontId="23" fillId="0" borderId="22" xfId="0" applyFont="1" applyBorder="1" applyAlignment="1" applyProtection="1">
      <alignment vertical="center"/>
    </xf>
    <xf numFmtId="0" fontId="23" fillId="0" borderId="24" xfId="0" applyFont="1" applyBorder="1" applyAlignment="1" applyProtection="1">
      <alignment horizontal="center" vertical="center"/>
    </xf>
    <xf numFmtId="0" fontId="23" fillId="0" borderId="17" xfId="0" applyFont="1" applyBorder="1" applyAlignment="1" applyProtection="1">
      <alignment vertical="center"/>
    </xf>
    <xf numFmtId="0" fontId="23" fillId="0" borderId="25" xfId="0" applyFont="1" applyBorder="1" applyAlignment="1" applyProtection="1">
      <alignment horizontal="center" vertical="center"/>
    </xf>
    <xf numFmtId="0" fontId="23" fillId="0" borderId="53" xfId="0" applyFont="1" applyBorder="1" applyAlignment="1" applyProtection="1">
      <alignment vertical="center"/>
    </xf>
    <xf numFmtId="0" fontId="23" fillId="0" borderId="27" xfId="0" applyFont="1" applyBorder="1" applyAlignment="1" applyProtection="1">
      <alignment horizontal="center" vertical="center"/>
    </xf>
    <xf numFmtId="0" fontId="25" fillId="0" borderId="4" xfId="0" applyFont="1" applyBorder="1" applyAlignment="1" applyProtection="1">
      <alignment horizontal="center" vertical="center"/>
    </xf>
    <xf numFmtId="0" fontId="34" fillId="0" borderId="2" xfId="0" applyFont="1" applyBorder="1" applyAlignment="1" applyProtection="1">
      <alignment horizontal="center" vertical="center"/>
      <protection locked="0"/>
    </xf>
    <xf numFmtId="0" fontId="35" fillId="0" borderId="2" xfId="0" applyFont="1" applyBorder="1" applyAlignment="1" applyProtection="1">
      <alignment horizontal="center" vertical="center"/>
    </xf>
    <xf numFmtId="0" fontId="25" fillId="0" borderId="2" xfId="0" applyFont="1" applyBorder="1" applyAlignment="1" applyProtection="1">
      <alignment horizontal="center" vertical="center"/>
    </xf>
    <xf numFmtId="0" fontId="25" fillId="0" borderId="29" xfId="0" applyFont="1" applyBorder="1" applyAlignment="1" applyProtection="1">
      <alignment horizontal="center" vertical="center"/>
    </xf>
    <xf numFmtId="0" fontId="8" fillId="0" borderId="56" xfId="0" applyFont="1" applyBorder="1" applyProtection="1"/>
    <xf numFmtId="0" fontId="8" fillId="0" borderId="57" xfId="0" applyFont="1" applyBorder="1" applyProtection="1"/>
    <xf numFmtId="0" fontId="8" fillId="0" borderId="58" xfId="0" applyFont="1" applyBorder="1" applyProtection="1"/>
    <xf numFmtId="0" fontId="0" fillId="0" borderId="0" xfId="0" applyProtection="1"/>
    <xf numFmtId="0" fontId="22" fillId="4" borderId="10" xfId="0" applyFont="1" applyFill="1" applyBorder="1" applyAlignment="1" applyProtection="1">
      <alignment horizontal="center" vertical="center"/>
    </xf>
    <xf numFmtId="0" fontId="22" fillId="4" borderId="11" xfId="0" applyFont="1" applyFill="1" applyBorder="1" applyAlignment="1" applyProtection="1">
      <alignment horizontal="center" vertical="center"/>
    </xf>
    <xf numFmtId="0" fontId="22" fillId="4" borderId="12" xfId="0" applyFont="1" applyFill="1" applyBorder="1" applyAlignment="1" applyProtection="1">
      <alignment horizontal="center" vertical="center"/>
    </xf>
    <xf numFmtId="0" fontId="22" fillId="4" borderId="14" xfId="0" applyFont="1" applyFill="1" applyBorder="1" applyAlignment="1" applyProtection="1">
      <alignment horizontal="center" vertical="center"/>
    </xf>
    <xf numFmtId="0" fontId="22" fillId="4" borderId="1" xfId="0" applyFont="1" applyFill="1" applyBorder="1" applyAlignment="1" applyProtection="1">
      <alignment horizontal="center" vertical="center"/>
    </xf>
    <xf numFmtId="0" fontId="22" fillId="4" borderId="15" xfId="0" applyFont="1" applyFill="1" applyBorder="1" applyAlignment="1" applyProtection="1">
      <alignment horizontal="center" vertical="center"/>
    </xf>
    <xf numFmtId="0" fontId="37" fillId="0" borderId="20" xfId="0" applyFont="1" applyBorder="1" applyAlignment="1" applyProtection="1">
      <alignment horizontal="left" vertical="center" wrapText="1"/>
    </xf>
    <xf numFmtId="0" fontId="37" fillId="0" borderId="26" xfId="0" applyFont="1" applyBorder="1" applyAlignment="1" applyProtection="1">
      <alignment horizontal="left" vertical="center" wrapText="1"/>
    </xf>
    <xf numFmtId="0" fontId="37" fillId="0" borderId="27" xfId="0" applyFont="1" applyBorder="1" applyAlignment="1" applyProtection="1">
      <alignment horizontal="left" vertical="center" wrapText="1"/>
    </xf>
    <xf numFmtId="0" fontId="36" fillId="0" borderId="22" xfId="0" applyFont="1" applyBorder="1" applyAlignment="1" applyProtection="1">
      <alignment horizontal="left" vertical="center"/>
    </xf>
    <xf numFmtId="0" fontId="36" fillId="0" borderId="23" xfId="0" applyFont="1" applyBorder="1" applyAlignment="1" applyProtection="1">
      <alignment horizontal="left" vertical="center"/>
    </xf>
    <xf numFmtId="0" fontId="36" fillId="0" borderId="24" xfId="0" applyFont="1" applyBorder="1" applyAlignment="1" applyProtection="1">
      <alignment horizontal="left" vertical="center"/>
    </xf>
    <xf numFmtId="0" fontId="24" fillId="0" borderId="14" xfId="0" applyFont="1" applyBorder="1" applyAlignment="1" applyProtection="1">
      <alignment horizontal="left" vertical="center" wrapText="1"/>
    </xf>
    <xf numFmtId="0" fontId="23" fillId="0" borderId="1" xfId="0" applyFont="1" applyBorder="1" applyAlignment="1" applyProtection="1">
      <alignment horizontal="left" vertical="center" wrapText="1"/>
    </xf>
    <xf numFmtId="0" fontId="23" fillId="0" borderId="15" xfId="0" applyFont="1" applyBorder="1" applyAlignment="1" applyProtection="1">
      <alignment horizontal="left" vertical="center" wrapText="1"/>
    </xf>
    <xf numFmtId="0" fontId="25" fillId="0" borderId="14" xfId="0" applyFont="1" applyBorder="1" applyAlignment="1" applyProtection="1">
      <alignment horizontal="left" vertical="center" wrapText="1"/>
    </xf>
    <xf numFmtId="0" fontId="25" fillId="0" borderId="1" xfId="0" applyFont="1" applyBorder="1" applyAlignment="1" applyProtection="1">
      <alignment horizontal="left" vertical="center" wrapText="1"/>
    </xf>
    <xf numFmtId="0" fontId="25" fillId="0" borderId="15" xfId="0" applyFont="1" applyBorder="1" applyAlignment="1" applyProtection="1">
      <alignment horizontal="left" vertical="center" wrapText="1"/>
    </xf>
    <xf numFmtId="0" fontId="24" fillId="0" borderId="10" xfId="0" applyFont="1" applyBorder="1" applyAlignment="1" applyProtection="1">
      <alignment horizontal="center" vertical="center"/>
    </xf>
    <xf numFmtId="0" fontId="24" fillId="0" borderId="11" xfId="0" applyFont="1" applyBorder="1" applyAlignment="1" applyProtection="1">
      <alignment horizontal="center" vertical="center"/>
    </xf>
    <xf numFmtId="0" fontId="24" fillId="0" borderId="12" xfId="0" applyFont="1" applyBorder="1" applyAlignment="1" applyProtection="1">
      <alignment horizontal="center" vertical="center"/>
    </xf>
    <xf numFmtId="0" fontId="40" fillId="5" borderId="10" xfId="0" applyFont="1" applyFill="1" applyBorder="1" applyAlignment="1" applyProtection="1">
      <alignment horizontal="center" vertical="center" wrapText="1"/>
    </xf>
    <xf numFmtId="0" fontId="40" fillId="5" borderId="14" xfId="0" applyFont="1" applyFill="1" applyBorder="1" applyAlignment="1" applyProtection="1">
      <alignment horizontal="center" vertical="center" wrapText="1"/>
    </xf>
    <xf numFmtId="0" fontId="40" fillId="5" borderId="48" xfId="0" applyFont="1" applyFill="1" applyBorder="1" applyAlignment="1" applyProtection="1">
      <alignment horizontal="center" vertical="center" wrapText="1"/>
    </xf>
    <xf numFmtId="44" fontId="27" fillId="5" borderId="67" xfId="0" applyNumberFormat="1" applyFont="1" applyFill="1" applyBorder="1" applyAlignment="1" applyProtection="1">
      <alignment horizontal="center" vertical="center" wrapText="1"/>
      <protection locked="0"/>
    </xf>
    <xf numFmtId="44" fontId="27" fillId="5" borderId="68" xfId="0" applyNumberFormat="1" applyFont="1" applyFill="1" applyBorder="1" applyAlignment="1" applyProtection="1">
      <alignment horizontal="center" vertical="center" wrapText="1"/>
      <protection locked="0"/>
    </xf>
    <xf numFmtId="44" fontId="27" fillId="5" borderId="69" xfId="0" applyNumberFormat="1" applyFont="1" applyFill="1" applyBorder="1" applyAlignment="1" applyProtection="1">
      <alignment horizontal="center" vertical="center" wrapText="1"/>
      <protection locked="0"/>
    </xf>
    <xf numFmtId="0" fontId="13" fillId="0" borderId="19" xfId="0" applyFont="1" applyBorder="1" applyAlignment="1" applyProtection="1">
      <alignment horizontal="left" wrapText="1"/>
    </xf>
    <xf numFmtId="0" fontId="13" fillId="0" borderId="2" xfId="0" applyFont="1" applyBorder="1" applyAlignment="1" applyProtection="1">
      <alignment horizontal="left" wrapText="1"/>
    </xf>
    <xf numFmtId="0" fontId="13" fillId="0" borderId="25" xfId="0" applyFont="1" applyBorder="1" applyAlignment="1" applyProtection="1">
      <alignment horizontal="left" wrapText="1"/>
    </xf>
    <xf numFmtId="0" fontId="21" fillId="0" borderId="56" xfId="0" applyFont="1" applyBorder="1" applyAlignment="1" applyProtection="1">
      <alignment horizontal="left" wrapText="1"/>
    </xf>
    <xf numFmtId="0" fontId="21" fillId="0" borderId="57" xfId="0" applyFont="1" applyBorder="1" applyAlignment="1" applyProtection="1">
      <alignment horizontal="left" wrapText="1"/>
    </xf>
    <xf numFmtId="0" fontId="21" fillId="0" borderId="58" xfId="0" applyFont="1" applyBorder="1" applyAlignment="1" applyProtection="1">
      <alignment horizontal="left" wrapText="1"/>
    </xf>
    <xf numFmtId="0" fontId="13" fillId="0" borderId="20" xfId="0" applyFont="1" applyBorder="1" applyAlignment="1" applyProtection="1">
      <alignment horizontal="left" wrapText="1"/>
    </xf>
    <xf numFmtId="0" fontId="13" fillId="0" borderId="26" xfId="0" applyFont="1" applyBorder="1" applyAlignment="1" applyProtection="1">
      <alignment horizontal="left" wrapText="1"/>
    </xf>
    <xf numFmtId="0" fontId="13" fillId="0" borderId="27" xfId="0" applyFont="1" applyBorder="1" applyAlignment="1" applyProtection="1">
      <alignment horizontal="left" wrapText="1"/>
    </xf>
    <xf numFmtId="0" fontId="18" fillId="0" borderId="20" xfId="0" applyFont="1" applyBorder="1" applyAlignment="1" applyProtection="1">
      <alignment horizontal="left" wrapText="1"/>
    </xf>
    <xf numFmtId="0" fontId="8" fillId="0" borderId="26" xfId="0" applyFont="1" applyBorder="1" applyAlignment="1" applyProtection="1">
      <alignment horizontal="left" wrapText="1"/>
    </xf>
    <xf numFmtId="0" fontId="8" fillId="0" borderId="27" xfId="0" applyFont="1" applyBorder="1" applyAlignment="1" applyProtection="1">
      <alignment horizontal="left" wrapText="1"/>
    </xf>
    <xf numFmtId="0" fontId="18" fillId="0" borderId="61" xfId="0" applyFont="1" applyBorder="1" applyAlignment="1" applyProtection="1">
      <alignment horizontal="left" wrapText="1"/>
    </xf>
    <xf numFmtId="0" fontId="8" fillId="0" borderId="31" xfId="0" applyFont="1" applyBorder="1" applyAlignment="1" applyProtection="1">
      <alignment horizontal="left" wrapText="1"/>
    </xf>
    <xf numFmtId="0" fontId="8" fillId="0" borderId="62" xfId="0" applyFont="1" applyBorder="1" applyAlignment="1" applyProtection="1">
      <alignment horizontal="left" wrapText="1"/>
    </xf>
    <xf numFmtId="0" fontId="18" fillId="0" borderId="19" xfId="0" applyFont="1" applyBorder="1" applyAlignment="1" applyProtection="1">
      <alignment horizontal="left" wrapText="1"/>
    </xf>
    <xf numFmtId="0" fontId="8" fillId="0" borderId="2" xfId="0" applyFont="1" applyBorder="1" applyAlignment="1" applyProtection="1">
      <alignment horizontal="left" wrapText="1"/>
    </xf>
    <xf numFmtId="0" fontId="8" fillId="0" borderId="25" xfId="0" applyFont="1" applyBorder="1" applyAlignment="1" applyProtection="1">
      <alignment horizontal="left" wrapText="1"/>
    </xf>
    <xf numFmtId="0" fontId="18" fillId="0" borderId="17" xfId="0" applyFont="1" applyBorder="1" applyAlignment="1" applyProtection="1">
      <alignment horizontal="left" wrapText="1"/>
    </xf>
    <xf numFmtId="0" fontId="18" fillId="0" borderId="7" xfId="0" applyFont="1" applyBorder="1" applyAlignment="1" applyProtection="1">
      <alignment horizontal="left" wrapText="1"/>
    </xf>
    <xf numFmtId="0" fontId="18" fillId="0" borderId="18" xfId="0" applyFont="1" applyBorder="1" applyAlignment="1" applyProtection="1">
      <alignment horizontal="left" wrapText="1"/>
    </xf>
    <xf numFmtId="0" fontId="16" fillId="0" borderId="21" xfId="0" applyFont="1" applyBorder="1" applyAlignment="1">
      <alignment horizontal="center"/>
    </xf>
    <xf numFmtId="0" fontId="7" fillId="0" borderId="39"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2"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2" xfId="0" applyFont="1" applyBorder="1" applyAlignment="1">
      <alignment horizontal="center" vertical="center" wrapText="1"/>
    </xf>
    <xf numFmtId="0" fontId="16" fillId="0" borderId="1" xfId="0" applyFont="1" applyBorder="1" applyAlignment="1">
      <alignment horizontal="center"/>
    </xf>
    <xf numFmtId="44" fontId="0"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E6E7E8"/>
      <color rgb="FF79242F"/>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5553916416185682E-2"/>
          <c:y val="0.22683547816434843"/>
          <c:w val="0.91764341957255335"/>
          <c:h val="0.76898132128102836"/>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00A-4237-B82B-BB155858CD88}"/>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00A-4237-B82B-BB155858CD88}"/>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00A-4237-B82B-BB155858CD88}"/>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00A-4237-B82B-BB155858CD88}"/>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00A-4237-B82B-BB155858CD88}"/>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00A-4237-B82B-BB155858CD88}"/>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00A-4237-B82B-BB155858CD88}"/>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00A-4237-B82B-BB155858CD88}"/>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00A-4237-B82B-BB155858CD88}"/>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00A-4237-B82B-BB155858CD88}"/>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00A-4237-B82B-BB155858CD88}"/>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00A-4237-B82B-BB155858CD88}"/>
              </c:ext>
            </c:extLst>
          </c:dPt>
          <c:dLbls>
            <c:dLbl>
              <c:idx val="0"/>
              <c:layout>
                <c:manualLayout>
                  <c:x val="0.11098415976691427"/>
                  <c:y val="-5.4576525951877265E-2"/>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00A-4237-B82B-BB155858CD88}"/>
                </c:ext>
              </c:extLst>
            </c:dLbl>
            <c:dLbl>
              <c:idx val="1"/>
              <c:layout>
                <c:manualLayout>
                  <c:x val="-0.10232458647587084"/>
                  <c:y val="-8.2014638038086923E-3"/>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00A-4237-B82B-BB155858CD88}"/>
                </c:ext>
              </c:extLst>
            </c:dLbl>
            <c:dLbl>
              <c:idx val="8"/>
              <c:layout>
                <c:manualLayout>
                  <c:x val="2.4677952755905511E-2"/>
                  <c:y val="-8.4236474845930609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00A-4237-B82B-BB155858CD88}"/>
                </c:ext>
              </c:extLst>
            </c:dLbl>
            <c:dLbl>
              <c:idx val="9"/>
              <c:layout>
                <c:manualLayout>
                  <c:x val="0.33814803149606304"/>
                  <c:y val="-4.7180269867147663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6152873747924366"/>
                      <c:h val="0.1414627894647984"/>
                    </c:manualLayout>
                  </c15:layout>
                  <c15:dlblFieldTable/>
                  <c15:showDataLabelsRange val="0"/>
                </c:ext>
                <c:ext xmlns:c16="http://schemas.microsoft.com/office/drawing/2014/chart" uri="{C3380CC4-5D6E-409C-BE32-E72D297353CC}">
                  <c16:uniqueId val="{00000013-700A-4237-B82B-BB155858CD88}"/>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8711.6594999999998</c:v>
                </c:pt>
                <c:pt idx="8">
                  <c:v>3750</c:v>
                </c:pt>
                <c:pt idx="9">
                  <c:v>7211.5384615384619</c:v>
                </c:pt>
              </c:numCache>
            </c:numRef>
          </c:val>
          <c:extLst>
            <c:ext xmlns:c16="http://schemas.microsoft.com/office/drawing/2014/chart" uri="{C3380CC4-5D6E-409C-BE32-E72D297353CC}">
              <c16:uniqueId val="{00000018-700A-4237-B82B-BB155858CD88}"/>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Employer Provided Totals</a:t>
            </a:r>
          </a:p>
        </c:rich>
      </c:tx>
      <c:layout>
        <c:manualLayout>
          <c:xMode val="edge"/>
          <c:yMode val="edge"/>
          <c:x val="0.25799300087489063"/>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23725393700787401"/>
          <c:w val="0.90694444444444444"/>
          <c:h val="0.75942731116943729"/>
        </c:manualLayout>
      </c:layout>
      <c:pie3DChart>
        <c:varyColors val="1"/>
        <c:ser>
          <c:idx val="0"/>
          <c:order val="0"/>
          <c:dPt>
            <c:idx val="0"/>
            <c:bubble3D val="0"/>
            <c:spPr>
              <a:solidFill>
                <a:srgbClr val="C00000"/>
              </a:solidFill>
              <a:ln>
                <a:noFill/>
              </a:ln>
              <a:effectLst/>
              <a:sp3d/>
            </c:spPr>
            <c:extLst>
              <c:ext xmlns:c16="http://schemas.microsoft.com/office/drawing/2014/chart" uri="{C3380CC4-5D6E-409C-BE32-E72D297353CC}">
                <c16:uniqueId val="{00000002-92FF-49AB-AF9F-43B701DE859F}"/>
              </c:ext>
            </c:extLst>
          </c:dPt>
          <c:dPt>
            <c:idx val="1"/>
            <c:bubble3D val="0"/>
            <c:spPr>
              <a:solidFill>
                <a:srgbClr val="0070C0"/>
              </a:solidFill>
              <a:ln>
                <a:noFill/>
              </a:ln>
              <a:effectLst/>
              <a:sp3d/>
            </c:spPr>
            <c:extLst>
              <c:ext xmlns:c16="http://schemas.microsoft.com/office/drawing/2014/chart" uri="{C3380CC4-5D6E-409C-BE32-E72D297353CC}">
                <c16:uniqueId val="{00000005-92FF-49AB-AF9F-43B701DE859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B742-4390-8F42-E1119F36774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B742-4390-8F42-E1119F36774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c:ext xmlns:c16="http://schemas.microsoft.com/office/drawing/2014/chart" uri="{C3380CC4-5D6E-409C-BE32-E72D297353CC}">
                <c16:uniqueId val="{00000009-B742-4390-8F42-E1119F367743}"/>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B-B742-4390-8F42-E1119F367743}"/>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D-B742-4390-8F42-E1119F367743}"/>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F-B742-4390-8F42-E1119F367743}"/>
              </c:ext>
            </c:extLst>
          </c:dPt>
          <c:dPt>
            <c:idx val="8"/>
            <c:bubble3D val="0"/>
            <c:spPr>
              <a:solidFill>
                <a:srgbClr val="FFC000"/>
              </a:solidFill>
              <a:ln>
                <a:noFill/>
              </a:ln>
              <a:effectLst/>
              <a:sp3d/>
            </c:spPr>
            <c:extLst>
              <c:ext xmlns:c16="http://schemas.microsoft.com/office/drawing/2014/chart" uri="{C3380CC4-5D6E-409C-BE32-E72D297353CC}">
                <c16:uniqueId val="{00000004-92FF-49AB-AF9F-43B701DE859F}"/>
              </c:ext>
            </c:extLst>
          </c:dPt>
          <c:dPt>
            <c:idx val="9"/>
            <c:bubble3D val="0"/>
            <c:spPr>
              <a:solidFill>
                <a:schemeClr val="accent6">
                  <a:lumMod val="75000"/>
                </a:schemeClr>
              </a:solidFill>
              <a:ln>
                <a:noFill/>
              </a:ln>
              <a:effectLst/>
              <a:sp3d/>
            </c:spPr>
            <c:extLst>
              <c:ext xmlns:c16="http://schemas.microsoft.com/office/drawing/2014/chart" uri="{C3380CC4-5D6E-409C-BE32-E72D297353CC}">
                <c16:uniqueId val="{00000003-92FF-49AB-AF9F-43B701DE859F}"/>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5-B742-4390-8F42-E1119F367743}"/>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7-B742-4390-8F42-E1119F367743}"/>
              </c:ext>
            </c:extLst>
          </c:dPt>
          <c:dLbls>
            <c:dLbl>
              <c:idx val="0"/>
              <c:layout>
                <c:manualLayout>
                  <c:x val="-2.2222222222222223E-2"/>
                  <c:y val="0.1111111111111111"/>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2FF-49AB-AF9F-43B701DE859F}"/>
                </c:ext>
              </c:extLst>
            </c:dLbl>
            <c:dLbl>
              <c:idx val="1"/>
              <c:layout>
                <c:manualLayout>
                  <c:x val="-1.666666666666667E-2"/>
                  <c:y val="-6.9444444444444531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2FF-49AB-AF9F-43B701DE859F}"/>
                </c:ext>
              </c:extLst>
            </c:dLbl>
            <c:dLbl>
              <c:idx val="8"/>
              <c:layout>
                <c:manualLayout>
                  <c:x val="-3.3333333333333333E-2"/>
                  <c:y val="-6.9444444444444461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2FF-49AB-AF9F-43B701DE859F}"/>
                </c:ext>
              </c:extLst>
            </c:dLbl>
            <c:dLbl>
              <c:idx val="9"/>
              <c:layout>
                <c:manualLayout>
                  <c:x val="5.8333333333333334E-2"/>
                  <c:y val="-1.3888888888888911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2FF-49AB-AF9F-43B701DE859F}"/>
                </c:ext>
              </c:extLst>
            </c:dLbl>
            <c:numFmt formatCode="0.0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8711.6594999999998</c:v>
                </c:pt>
                <c:pt idx="8">
                  <c:v>3750</c:v>
                </c:pt>
                <c:pt idx="9">
                  <c:v>7211.5384615384619</c:v>
                </c:pt>
              </c:numCache>
            </c:numRef>
          </c:val>
          <c:extLst>
            <c:ext xmlns:c16="http://schemas.microsoft.com/office/drawing/2014/chart" uri="{C3380CC4-5D6E-409C-BE32-E72D297353CC}">
              <c16:uniqueId val="{00000000-92FF-49AB-AF9F-43B701DE859F}"/>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0</xdr:colOff>
      <xdr:row>6</xdr:row>
      <xdr:rowOff>219075</xdr:rowOff>
    </xdr:from>
    <xdr:to>
      <xdr:col>5</xdr:col>
      <xdr:colOff>0</xdr:colOff>
      <xdr:row>14</xdr:row>
      <xdr:rowOff>247650</xdr:rowOff>
    </xdr:to>
    <xdr:graphicFrame macro="">
      <xdr:nvGraphicFramePr>
        <xdr:cNvPr id="4" name="Chart 3">
          <a:extLst>
            <a:ext uri="{FF2B5EF4-FFF2-40B4-BE49-F238E27FC236}">
              <a16:creationId xmlns:a16="http://schemas.microsoft.com/office/drawing/2014/main" id="{DDF378A2-37C6-49CC-8B98-005692015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219075</xdr:colOff>
      <xdr:row>17</xdr:row>
      <xdr:rowOff>42862</xdr:rowOff>
    </xdr:from>
    <xdr:to>
      <xdr:col>12</xdr:col>
      <xdr:colOff>428625</xdr:colOff>
      <xdr:row>31</xdr:row>
      <xdr:rowOff>119062</xdr:rowOff>
    </xdr:to>
    <xdr:graphicFrame macro="">
      <xdr:nvGraphicFramePr>
        <xdr:cNvPr id="3" name="Chart 2">
          <a:extLst>
            <a:ext uri="{FF2B5EF4-FFF2-40B4-BE49-F238E27FC236}">
              <a16:creationId xmlns:a16="http://schemas.microsoft.com/office/drawing/2014/main" id="{637AA635-44A0-491B-8C4D-E293605D20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5" totalsRowShown="0" headerRowDxfId="8" dataDxfId="6" headerRowBorderDxfId="7" tableBorderDxfId="5">
  <autoFilter ref="Z3:AD5"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9"/>
  <sheetViews>
    <sheetView showGridLines="0" tabSelected="1" topLeftCell="A22" zoomScaleNormal="100" workbookViewId="0">
      <selection activeCell="B20" sqref="B20"/>
    </sheetView>
  </sheetViews>
  <sheetFormatPr defaultColWidth="14.42578125" defaultRowHeight="15" customHeight="1" x14ac:dyDescent="0.25"/>
  <cols>
    <col min="1" max="1" width="28.42578125" style="126" customWidth="1"/>
    <col min="2" max="2" width="45.140625" style="126" customWidth="1"/>
    <col min="3" max="4" width="19.140625" style="126" customWidth="1"/>
    <col min="5" max="5" width="22.7109375" style="126" customWidth="1"/>
    <col min="6" max="6" width="3.28515625" style="126" customWidth="1"/>
    <col min="7" max="7" width="15.28515625" style="126" bestFit="1" customWidth="1"/>
    <col min="8" max="8" width="9.5703125" style="126" bestFit="1" customWidth="1"/>
    <col min="9" max="9" width="8.7109375" style="126" customWidth="1"/>
    <col min="10" max="10" width="14.7109375" style="126" bestFit="1" customWidth="1"/>
    <col min="11" max="25" width="8.7109375" style="126" customWidth="1"/>
    <col min="26" max="16384" width="14.42578125" style="126"/>
  </cols>
  <sheetData>
    <row r="1" spans="1:25" s="182" customFormat="1" ht="21" customHeight="1" x14ac:dyDescent="0.6">
      <c r="A1" s="183" t="s">
        <v>130</v>
      </c>
      <c r="B1" s="184"/>
      <c r="C1" s="184"/>
      <c r="D1" s="184"/>
      <c r="E1" s="185"/>
      <c r="F1" s="125"/>
      <c r="G1" s="125"/>
      <c r="H1" s="125"/>
      <c r="I1" s="125"/>
      <c r="J1" s="125"/>
      <c r="K1" s="125"/>
      <c r="L1" s="125"/>
      <c r="M1" s="125"/>
      <c r="N1" s="125"/>
      <c r="O1" s="125"/>
      <c r="P1" s="125"/>
      <c r="Q1" s="125"/>
      <c r="R1" s="125"/>
      <c r="S1" s="125"/>
      <c r="T1" s="125"/>
      <c r="U1" s="125"/>
      <c r="V1" s="125"/>
      <c r="W1" s="125"/>
      <c r="X1" s="125"/>
      <c r="Y1" s="125"/>
    </row>
    <row r="2" spans="1:25" s="182" customFormat="1" ht="9.75" customHeight="1" thickBot="1" x14ac:dyDescent="0.65">
      <c r="A2" s="186"/>
      <c r="B2" s="187"/>
      <c r="C2" s="187"/>
      <c r="D2" s="187"/>
      <c r="E2" s="188"/>
      <c r="F2" s="125"/>
      <c r="G2" s="125"/>
      <c r="H2" s="125"/>
      <c r="I2" s="125"/>
      <c r="J2" s="125"/>
      <c r="K2" s="125"/>
      <c r="L2" s="125"/>
      <c r="M2" s="125"/>
      <c r="N2" s="125"/>
      <c r="O2" s="125"/>
      <c r="P2" s="125"/>
      <c r="Q2" s="125"/>
      <c r="R2" s="125"/>
      <c r="S2" s="125"/>
      <c r="T2" s="125"/>
      <c r="U2" s="125"/>
    </row>
    <row r="3" spans="1:25" s="182" customFormat="1" ht="6.75" customHeight="1" thickBot="1" x14ac:dyDescent="0.65">
      <c r="A3" s="179"/>
      <c r="B3" s="180"/>
      <c r="C3" s="180"/>
      <c r="D3" s="180"/>
      <c r="E3" s="181"/>
      <c r="F3" s="125"/>
      <c r="G3" s="125"/>
      <c r="H3" s="125"/>
      <c r="I3" s="125"/>
      <c r="J3" s="125"/>
      <c r="K3" s="125"/>
      <c r="L3" s="125"/>
      <c r="M3" s="125"/>
      <c r="N3" s="125"/>
      <c r="O3" s="125"/>
      <c r="P3" s="125"/>
      <c r="Q3" s="125"/>
      <c r="R3" s="125"/>
      <c r="S3" s="125"/>
      <c r="T3" s="125"/>
      <c r="U3" s="125"/>
    </row>
    <row r="4" spans="1:25" s="182" customFormat="1" ht="21" customHeight="1" x14ac:dyDescent="0.6">
      <c r="A4" s="195" t="s">
        <v>146</v>
      </c>
      <c r="B4" s="196"/>
      <c r="C4" s="196"/>
      <c r="D4" s="196"/>
      <c r="E4" s="197"/>
      <c r="F4" s="125"/>
      <c r="G4" s="125"/>
      <c r="H4" s="125"/>
      <c r="I4" s="125"/>
      <c r="J4" s="125"/>
      <c r="K4" s="125"/>
      <c r="L4" s="125"/>
      <c r="M4" s="125"/>
      <c r="N4" s="125"/>
      <c r="O4" s="125"/>
      <c r="P4" s="125"/>
      <c r="Q4" s="125"/>
      <c r="R4" s="125"/>
      <c r="S4" s="125"/>
      <c r="T4" s="125"/>
      <c r="U4" s="125"/>
    </row>
    <row r="5" spans="1:25" s="182" customFormat="1" ht="41.25" customHeight="1" x14ac:dyDescent="0.6">
      <c r="A5" s="198" t="s">
        <v>147</v>
      </c>
      <c r="B5" s="199"/>
      <c r="C5" s="199"/>
      <c r="D5" s="199"/>
      <c r="E5" s="200"/>
      <c r="F5" s="125"/>
      <c r="G5" s="125"/>
      <c r="H5" s="125"/>
      <c r="I5" s="125"/>
      <c r="J5" s="125"/>
      <c r="K5" s="125"/>
      <c r="L5" s="125"/>
      <c r="M5" s="125"/>
      <c r="N5" s="125"/>
      <c r="O5" s="125"/>
      <c r="P5" s="125"/>
      <c r="Q5" s="125"/>
      <c r="R5" s="125"/>
      <c r="S5" s="125"/>
      <c r="T5" s="125"/>
      <c r="U5" s="125"/>
    </row>
    <row r="6" spans="1:25" s="182" customFormat="1" ht="64.5" customHeight="1" thickBot="1" x14ac:dyDescent="0.65">
      <c r="A6" s="198" t="s">
        <v>142</v>
      </c>
      <c r="B6" s="199"/>
      <c r="C6" s="199"/>
      <c r="D6" s="199"/>
      <c r="E6" s="200"/>
      <c r="F6" s="125"/>
      <c r="G6" s="125"/>
      <c r="H6" s="125"/>
      <c r="I6" s="125"/>
      <c r="J6" s="125"/>
      <c r="K6" s="125"/>
      <c r="L6" s="125"/>
      <c r="M6" s="125"/>
      <c r="N6" s="125"/>
      <c r="O6" s="125"/>
      <c r="P6" s="125"/>
      <c r="Q6" s="125"/>
      <c r="R6" s="125"/>
      <c r="S6" s="125"/>
      <c r="T6" s="125"/>
      <c r="U6" s="125"/>
    </row>
    <row r="7" spans="1:25" ht="21" customHeight="1" thickBot="1" x14ac:dyDescent="0.65">
      <c r="A7" s="146"/>
      <c r="B7" s="147"/>
      <c r="C7" s="201" t="s">
        <v>122</v>
      </c>
      <c r="D7" s="202"/>
      <c r="E7" s="203"/>
      <c r="F7" s="125"/>
      <c r="G7" s="125"/>
      <c r="H7" s="125"/>
      <c r="I7" s="125"/>
      <c r="J7" s="125"/>
      <c r="K7" s="125"/>
      <c r="L7" s="125"/>
      <c r="M7" s="125"/>
      <c r="N7" s="125"/>
      <c r="O7" s="125"/>
      <c r="P7" s="125"/>
      <c r="Q7" s="125"/>
      <c r="R7" s="125"/>
      <c r="S7" s="125"/>
      <c r="T7" s="125"/>
      <c r="U7" s="125"/>
      <c r="V7" s="125"/>
      <c r="W7" s="125"/>
      <c r="X7" s="125"/>
      <c r="Y7" s="125"/>
    </row>
    <row r="8" spans="1:25" ht="21" customHeight="1" x14ac:dyDescent="0.6">
      <c r="A8" s="168" t="s">
        <v>46</v>
      </c>
      <c r="B8" s="169" t="s">
        <v>129</v>
      </c>
      <c r="C8" s="133"/>
      <c r="D8" s="129"/>
      <c r="E8" s="130"/>
      <c r="F8" s="125"/>
      <c r="G8" s="125"/>
      <c r="H8" s="125"/>
      <c r="I8" s="125"/>
      <c r="J8" s="125"/>
      <c r="K8" s="125"/>
      <c r="L8" s="125"/>
      <c r="M8" s="125"/>
      <c r="N8" s="125"/>
      <c r="O8" s="125"/>
      <c r="P8" s="125"/>
      <c r="Q8" s="125"/>
      <c r="R8" s="125"/>
      <c r="S8" s="125"/>
      <c r="T8" s="125"/>
      <c r="U8" s="125"/>
      <c r="V8" s="125"/>
      <c r="W8" s="125"/>
      <c r="X8" s="125"/>
      <c r="Y8" s="125"/>
    </row>
    <row r="9" spans="1:25" ht="21" customHeight="1" x14ac:dyDescent="0.6">
      <c r="A9" s="170" t="s">
        <v>53</v>
      </c>
      <c r="B9" s="171" t="s">
        <v>105</v>
      </c>
      <c r="C9" s="133"/>
      <c r="D9" s="129"/>
      <c r="E9" s="130"/>
      <c r="F9" s="125"/>
      <c r="G9" s="125"/>
      <c r="H9" s="125"/>
      <c r="I9" s="125"/>
      <c r="J9" s="125"/>
      <c r="K9" s="125"/>
      <c r="L9" s="125"/>
      <c r="M9" s="125"/>
      <c r="N9" s="125"/>
      <c r="O9" s="125"/>
      <c r="P9" s="125"/>
      <c r="Q9" s="125"/>
      <c r="R9" s="125"/>
      <c r="S9" s="125"/>
      <c r="T9" s="125"/>
      <c r="U9" s="125"/>
      <c r="V9" s="125"/>
      <c r="W9" s="125"/>
      <c r="X9" s="125"/>
      <c r="Y9" s="125"/>
    </row>
    <row r="10" spans="1:25" ht="21" customHeight="1" thickBot="1" x14ac:dyDescent="0.65">
      <c r="A10" s="172" t="s">
        <v>125</v>
      </c>
      <c r="B10" s="173" t="s">
        <v>127</v>
      </c>
      <c r="C10" s="133"/>
      <c r="D10" s="129"/>
      <c r="E10" s="130"/>
      <c r="F10" s="125"/>
      <c r="G10" s="125"/>
      <c r="H10" s="125"/>
      <c r="I10" s="125"/>
      <c r="J10" s="125"/>
      <c r="K10" s="125"/>
      <c r="L10" s="125"/>
      <c r="M10" s="125"/>
      <c r="N10" s="125"/>
      <c r="O10" s="125"/>
      <c r="P10" s="125"/>
      <c r="Q10" s="125"/>
      <c r="R10" s="125"/>
      <c r="S10" s="125"/>
      <c r="T10" s="125"/>
      <c r="U10" s="125"/>
      <c r="V10" s="125"/>
      <c r="W10" s="125"/>
      <c r="X10" s="125"/>
      <c r="Y10" s="125"/>
    </row>
    <row r="11" spans="1:25" ht="21" customHeight="1" thickBot="1" x14ac:dyDescent="0.65">
      <c r="A11" s="150"/>
      <c r="B11" s="151"/>
      <c r="C11" s="133"/>
      <c r="D11" s="129"/>
      <c r="E11" s="130"/>
      <c r="F11" s="125"/>
      <c r="G11" s="125"/>
      <c r="H11" s="125"/>
      <c r="I11" s="125"/>
      <c r="J11" s="125"/>
      <c r="K11" s="125"/>
      <c r="L11" s="125"/>
      <c r="M11" s="125"/>
      <c r="N11" s="125"/>
      <c r="O11" s="125"/>
      <c r="P11" s="125"/>
      <c r="Q11" s="125"/>
      <c r="R11" s="125"/>
      <c r="S11" s="125"/>
      <c r="T11" s="125"/>
      <c r="U11" s="125"/>
      <c r="V11" s="125"/>
      <c r="W11" s="125"/>
      <c r="X11" s="125"/>
      <c r="Y11" s="125"/>
    </row>
    <row r="12" spans="1:25" ht="21" customHeight="1" thickTop="1" x14ac:dyDescent="0.6">
      <c r="A12" s="204" t="s">
        <v>143</v>
      </c>
      <c r="B12" s="207">
        <v>75000</v>
      </c>
      <c r="C12" s="129"/>
      <c r="D12" s="129"/>
      <c r="E12" s="130"/>
      <c r="F12" s="125"/>
      <c r="G12" s="125"/>
      <c r="H12" s="125"/>
      <c r="I12" s="125"/>
      <c r="J12" s="125"/>
      <c r="K12" s="125"/>
      <c r="L12" s="125"/>
      <c r="M12" s="125"/>
      <c r="N12" s="125"/>
      <c r="O12" s="125"/>
      <c r="P12" s="125"/>
      <c r="Q12" s="125"/>
      <c r="R12" s="125"/>
      <c r="S12" s="125"/>
      <c r="T12" s="125"/>
      <c r="U12" s="125"/>
      <c r="V12" s="125"/>
      <c r="W12" s="125"/>
      <c r="X12" s="125"/>
      <c r="Y12" s="125"/>
    </row>
    <row r="13" spans="1:25" ht="21" customHeight="1" x14ac:dyDescent="0.6">
      <c r="A13" s="205"/>
      <c r="B13" s="208"/>
      <c r="C13" s="129"/>
      <c r="D13" s="129"/>
      <c r="E13" s="130"/>
      <c r="F13" s="125"/>
      <c r="G13" s="125"/>
      <c r="H13" s="125"/>
      <c r="I13" s="125"/>
      <c r="J13" s="125"/>
      <c r="K13" s="125"/>
      <c r="L13" s="125"/>
      <c r="M13" s="125"/>
      <c r="N13" s="125"/>
      <c r="O13" s="125"/>
      <c r="P13" s="125"/>
      <c r="Q13" s="125"/>
      <c r="R13" s="125"/>
      <c r="S13" s="125"/>
      <c r="T13" s="125"/>
      <c r="U13" s="125"/>
      <c r="V13" s="125"/>
      <c r="W13" s="125"/>
      <c r="X13" s="125"/>
      <c r="Y13" s="125"/>
    </row>
    <row r="14" spans="1:25" ht="21" customHeight="1" thickBot="1" x14ac:dyDescent="0.65">
      <c r="A14" s="206"/>
      <c r="B14" s="209"/>
      <c r="C14" s="129"/>
      <c r="D14" s="129"/>
      <c r="E14" s="130"/>
      <c r="F14" s="125"/>
      <c r="G14" s="125"/>
      <c r="H14" s="125"/>
      <c r="I14" s="125"/>
      <c r="J14" s="125"/>
      <c r="K14" s="125"/>
      <c r="L14" s="125"/>
      <c r="M14" s="125"/>
      <c r="N14" s="125"/>
      <c r="O14" s="125"/>
      <c r="P14" s="125"/>
      <c r="Q14" s="125"/>
      <c r="R14" s="125"/>
      <c r="S14" s="125"/>
      <c r="T14" s="125"/>
      <c r="U14" s="125"/>
      <c r="V14" s="125"/>
      <c r="W14" s="125"/>
      <c r="X14" s="125"/>
      <c r="Y14" s="125"/>
    </row>
    <row r="15" spans="1:25" ht="21" customHeight="1" thickBot="1" x14ac:dyDescent="0.65">
      <c r="A15" s="148"/>
      <c r="B15" s="149"/>
      <c r="C15" s="143"/>
      <c r="D15" s="144"/>
      <c r="E15" s="145"/>
      <c r="F15" s="125"/>
      <c r="G15" s="125"/>
      <c r="H15" s="125"/>
      <c r="I15" s="125"/>
      <c r="J15" s="125"/>
      <c r="K15" s="125"/>
      <c r="L15" s="125"/>
      <c r="M15" s="125"/>
      <c r="N15" s="125"/>
      <c r="O15" s="125"/>
      <c r="P15" s="125"/>
      <c r="Q15" s="125"/>
      <c r="R15" s="125"/>
      <c r="S15" s="125"/>
      <c r="T15" s="125"/>
      <c r="U15" s="125"/>
      <c r="V15" s="125"/>
      <c r="W15" s="125"/>
      <c r="X15" s="125"/>
      <c r="Y15" s="125"/>
    </row>
    <row r="16" spans="1:25" s="132" customFormat="1" ht="43.5" customHeight="1" thickBot="1" x14ac:dyDescent="0.65">
      <c r="A16" s="156" t="s">
        <v>39</v>
      </c>
      <c r="B16" s="156" t="s">
        <v>71</v>
      </c>
      <c r="C16" s="157" t="s">
        <v>123</v>
      </c>
      <c r="D16" s="158" t="s">
        <v>126</v>
      </c>
      <c r="E16" s="159" t="s">
        <v>124</v>
      </c>
      <c r="F16" s="131"/>
      <c r="G16" s="131"/>
      <c r="H16" s="131"/>
      <c r="I16" s="131"/>
      <c r="J16" s="131"/>
      <c r="K16" s="131"/>
      <c r="L16" s="131"/>
      <c r="M16" s="131"/>
      <c r="N16" s="131"/>
      <c r="O16" s="131"/>
      <c r="P16" s="131"/>
      <c r="Q16" s="131"/>
      <c r="R16" s="131"/>
      <c r="S16" s="131"/>
      <c r="T16" s="131"/>
      <c r="U16" s="131"/>
      <c r="V16" s="131"/>
      <c r="W16" s="131"/>
      <c r="X16" s="131"/>
      <c r="Y16" s="131"/>
    </row>
    <row r="17" spans="1:25" ht="21" customHeight="1" x14ac:dyDescent="0.6">
      <c r="A17" s="152" t="s">
        <v>37</v>
      </c>
      <c r="B17" s="174" t="s">
        <v>148</v>
      </c>
      <c r="C17" s="153">
        <v>0</v>
      </c>
      <c r="D17" s="154">
        <f>B12</f>
        <v>75000</v>
      </c>
      <c r="E17" s="155">
        <f>D17</f>
        <v>75000</v>
      </c>
      <c r="F17" s="125"/>
      <c r="G17" s="125"/>
      <c r="H17" s="125"/>
      <c r="I17" s="125"/>
      <c r="J17" s="125"/>
      <c r="K17" s="125"/>
      <c r="L17" s="125"/>
      <c r="M17" s="125"/>
      <c r="N17" s="125"/>
      <c r="O17" s="125"/>
      <c r="P17" s="125"/>
      <c r="Q17" s="125"/>
      <c r="R17" s="125"/>
      <c r="S17" s="125"/>
      <c r="T17" s="125"/>
      <c r="U17" s="125"/>
      <c r="V17" s="125"/>
      <c r="W17" s="125"/>
      <c r="X17" s="125"/>
      <c r="Y17" s="125"/>
    </row>
    <row r="18" spans="1:25" ht="21" customHeight="1" x14ac:dyDescent="0.6">
      <c r="A18" s="136" t="s">
        <v>144</v>
      </c>
      <c r="B18" s="175" t="s">
        <v>78</v>
      </c>
      <c r="C18" s="137" cm="1">
        <f t="array" ref="C18">_xlfn.IFS(B18="HSA Single (TF)", (883.62),B18="HSA Single (Full Rate)", (1783.62),B18="HSA Employee and Children (TF)", (1679.04),B18="HSA Employee and Children (Full Rate)", (2579.04),B18="HSA Family (TF)",(2294.1),B18="HSA Family (Full Rate)",(3194.1),B18="PPO Single (TF)", (1517.22),B18="PPO Single (Full Rate)", (2417.22),B18="PPO Employee and Children (TF)", (2883.42),B18="PPO Employee and Children (Full Rate)", (3783.42),B18="PPO Family (TF)",(3939.12),B18="PPO Family (Full Rate)",(4839.12),B18="Decline Benefits",(0))</f>
        <v>883.62</v>
      </c>
      <c r="D18" s="138" cm="1">
        <f t="array" ref="D18">_xlfn.IFS(B18="HSA Single (TF)", (7149.78),B18="HSA Single (Full Rate)", (7149.78),B18="HSA Employee and Children (TF)", (13585.14),B18="HSA Employee and Children (Full Rate)", (13585.14),B18="HSA Family (TF)",(18562.32),B18="HSA Family (Full Rate)",(18562.32),B18="PPO Single (TF)", (7408.08),B18="PPO Single (Full Rate)", (7408.08),B18="PPO Employee and Children (TF)", (14077.44),B18="PPO Employee and Children (Full Rate)", (14077.44),B18="PPO Family (TF)",(19232.1),B18="PPO Family (Full Rate)",(19232.1),B18="Decline Benefits",(0))</f>
        <v>7149.78</v>
      </c>
      <c r="E18" s="139">
        <f t="shared" ref="E18:E28" si="0">SUM(C18:D18)</f>
        <v>8033.4</v>
      </c>
      <c r="F18" s="125"/>
      <c r="G18" s="125"/>
      <c r="H18" s="125"/>
      <c r="I18" s="125"/>
      <c r="J18" s="125"/>
      <c r="K18" s="125"/>
      <c r="L18" s="125"/>
      <c r="M18" s="125"/>
      <c r="N18" s="125"/>
      <c r="O18" s="125"/>
      <c r="P18" s="125"/>
      <c r="Q18" s="125"/>
      <c r="R18" s="125"/>
      <c r="S18" s="125"/>
      <c r="T18" s="125"/>
      <c r="U18" s="125"/>
      <c r="V18" s="125"/>
      <c r="W18" s="125"/>
      <c r="X18" s="125"/>
      <c r="Y18" s="125"/>
    </row>
    <row r="19" spans="1:25" ht="21" customHeight="1" x14ac:dyDescent="0.6">
      <c r="A19" s="136" t="s">
        <v>133</v>
      </c>
      <c r="B19" s="175" t="s">
        <v>64</v>
      </c>
      <c r="C19" s="140" cm="1">
        <f t="array" ref="C19">_xlfn.IFS(B19="Single",(132),B19="Employee and Children",(330),B19="Family",(330),B19="Not Applicable Chose PPO Health Plan",(0))</f>
        <v>132</v>
      </c>
      <c r="D19" s="138" cm="1">
        <f t="array" ref="D19">_xlfn.IFS(B19="Single", (528),B19="Employee and Children", (1320),B19="Family",(1320),B19="Not Applicable Chose PPO Health Plan",(0))</f>
        <v>528</v>
      </c>
      <c r="E19" s="139">
        <f t="shared" si="0"/>
        <v>660</v>
      </c>
      <c r="F19" s="125"/>
      <c r="G19" s="125"/>
      <c r="H19" s="125"/>
      <c r="I19" s="125"/>
      <c r="J19" s="125"/>
      <c r="K19" s="125"/>
      <c r="L19" s="125"/>
      <c r="M19" s="125"/>
      <c r="N19" s="125"/>
      <c r="O19" s="125"/>
      <c r="P19" s="125"/>
      <c r="Q19" s="125"/>
      <c r="R19" s="125"/>
      <c r="S19" s="125"/>
      <c r="T19" s="125"/>
      <c r="U19" s="125"/>
      <c r="V19" s="125"/>
      <c r="W19" s="125"/>
      <c r="X19" s="125"/>
      <c r="Y19" s="125"/>
    </row>
    <row r="20" spans="1:25" ht="21" customHeight="1" x14ac:dyDescent="0.6">
      <c r="A20" s="136" t="s">
        <v>38</v>
      </c>
      <c r="B20" s="175" t="s">
        <v>64</v>
      </c>
      <c r="C20" s="137" cm="1">
        <f t="array" ref="C20">_xlfn.IFS(B20="Single", (156.6),B20="Employee and Children", (297.18),B20="Family", (405.54),B20="Decline Benefits",(0))</f>
        <v>156.6</v>
      </c>
      <c r="D20" s="138" cm="1">
        <f t="array" ref="D20">_xlfn.IFS(B20="Single", (469.8),B20="Employee and Children", (891.36),B20="Family", (1216.62),B20="Decline Benefits",(0))</f>
        <v>469.8</v>
      </c>
      <c r="E20" s="139">
        <f t="shared" si="0"/>
        <v>626.4</v>
      </c>
      <c r="F20" s="125"/>
      <c r="G20" s="125"/>
      <c r="H20" s="125"/>
      <c r="I20" s="128"/>
      <c r="J20" s="125"/>
      <c r="K20" s="125"/>
      <c r="L20" s="125"/>
      <c r="M20" s="125"/>
      <c r="N20" s="125"/>
      <c r="O20" s="125"/>
      <c r="P20" s="125"/>
      <c r="Q20" s="125"/>
      <c r="R20" s="125"/>
      <c r="S20" s="125"/>
      <c r="T20" s="125"/>
      <c r="U20" s="125"/>
      <c r="V20" s="125"/>
      <c r="W20" s="125"/>
      <c r="X20" s="125"/>
      <c r="Y20" s="125"/>
    </row>
    <row r="21" spans="1:25" ht="21" hidden="1" customHeight="1" x14ac:dyDescent="0.6">
      <c r="A21" s="136" t="s">
        <v>134</v>
      </c>
      <c r="B21" s="176" t="str">
        <f>IF(B8="Professional, Burris/IN Academy",("Does not Apply for This Employment Category"))</f>
        <v>Does not Apply for This Employment Category</v>
      </c>
      <c r="C21" s="141">
        <v>0</v>
      </c>
      <c r="D21" s="142">
        <v>0</v>
      </c>
      <c r="E21" s="139">
        <f t="shared" si="0"/>
        <v>0</v>
      </c>
      <c r="F21" s="125"/>
      <c r="G21" s="125"/>
      <c r="H21" s="125"/>
      <c r="I21" s="125"/>
      <c r="J21" s="125"/>
      <c r="K21" s="125"/>
      <c r="L21" s="125"/>
      <c r="M21" s="125"/>
      <c r="N21" s="125"/>
      <c r="O21" s="125"/>
      <c r="P21" s="125"/>
      <c r="Q21" s="125"/>
      <c r="R21" s="125"/>
      <c r="S21" s="125"/>
      <c r="T21" s="125"/>
      <c r="U21" s="125"/>
      <c r="V21" s="125"/>
      <c r="W21" s="125"/>
      <c r="X21" s="125"/>
      <c r="Y21" s="125"/>
    </row>
    <row r="22" spans="1:25" ht="21" customHeight="1" x14ac:dyDescent="0.6">
      <c r="A22" s="136" t="s">
        <v>135</v>
      </c>
      <c r="B22" s="177" t="s">
        <v>139</v>
      </c>
      <c r="C22" s="137">
        <f>D17*1.03/12*0.304/100*0.25*12</f>
        <v>58.71</v>
      </c>
      <c r="D22" s="138">
        <f>D17*1.03/12*0.304/100*0.75*12</f>
        <v>176.13</v>
      </c>
      <c r="E22" s="139">
        <f t="shared" si="0"/>
        <v>234.84</v>
      </c>
      <c r="F22" s="125"/>
      <c r="G22" s="125"/>
      <c r="H22" s="125"/>
      <c r="I22" s="125"/>
      <c r="J22" s="125"/>
      <c r="K22" s="125"/>
      <c r="L22" s="125"/>
      <c r="M22" s="125"/>
      <c r="N22" s="125"/>
      <c r="O22" s="125"/>
      <c r="P22" s="125"/>
      <c r="Q22" s="125"/>
      <c r="R22" s="125"/>
      <c r="S22" s="125"/>
      <c r="T22" s="125"/>
      <c r="U22" s="125"/>
      <c r="V22" s="125"/>
      <c r="W22" s="125"/>
      <c r="X22" s="125"/>
      <c r="Y22" s="125"/>
    </row>
    <row r="23" spans="1:25" ht="21" customHeight="1" x14ac:dyDescent="0.6">
      <c r="A23" s="136" t="s">
        <v>136</v>
      </c>
      <c r="B23" s="177" t="s">
        <v>139</v>
      </c>
      <c r="C23" s="137">
        <f>G36/1000*0.066*12</f>
        <v>122.364</v>
      </c>
      <c r="D23" s="138">
        <f>G36/1000*0.198*12</f>
        <v>367.09199999999998</v>
      </c>
      <c r="E23" s="139">
        <f t="shared" si="0"/>
        <v>489.45600000000002</v>
      </c>
      <c r="F23" s="125"/>
      <c r="G23" s="125"/>
      <c r="H23" s="125"/>
      <c r="I23" s="125"/>
      <c r="J23" s="125"/>
      <c r="K23" s="125"/>
      <c r="L23" s="125"/>
      <c r="M23" s="125"/>
      <c r="N23" s="125"/>
      <c r="O23" s="125"/>
      <c r="P23" s="125"/>
      <c r="Q23" s="125"/>
      <c r="R23" s="125"/>
      <c r="S23" s="125"/>
      <c r="T23" s="125"/>
      <c r="U23" s="125"/>
      <c r="V23" s="125"/>
      <c r="W23" s="125"/>
      <c r="X23" s="125"/>
      <c r="Y23" s="125"/>
    </row>
    <row r="24" spans="1:25" ht="21" customHeight="1" x14ac:dyDescent="0.6">
      <c r="A24" s="136" t="s">
        <v>137</v>
      </c>
      <c r="B24" s="177" t="s">
        <v>139</v>
      </c>
      <c r="C24" s="137">
        <f>G37/1000*0.00375*12</f>
        <v>6.9524999999999997</v>
      </c>
      <c r="D24" s="138">
        <f>G37/1000*0.01125*12</f>
        <v>20.857499999999998</v>
      </c>
      <c r="E24" s="139">
        <f t="shared" si="0"/>
        <v>27.81</v>
      </c>
      <c r="F24" s="125"/>
      <c r="G24" s="125"/>
      <c r="H24" s="125"/>
      <c r="I24" s="125"/>
      <c r="J24" s="125"/>
      <c r="K24" s="125"/>
      <c r="L24" s="125"/>
      <c r="M24" s="125"/>
      <c r="N24" s="125"/>
      <c r="O24" s="125"/>
      <c r="P24" s="125"/>
      <c r="Q24" s="125"/>
      <c r="R24" s="125"/>
      <c r="S24" s="125"/>
      <c r="T24" s="125"/>
      <c r="U24" s="125"/>
      <c r="V24" s="125"/>
      <c r="W24" s="125"/>
      <c r="X24" s="125"/>
      <c r="Y24" s="125"/>
    </row>
    <row r="25" spans="1:25" ht="21" customHeight="1" x14ac:dyDescent="0.6">
      <c r="A25" s="136" t="s">
        <v>138</v>
      </c>
      <c r="B25" s="175" t="s">
        <v>141</v>
      </c>
      <c r="C25" s="137">
        <v>0</v>
      </c>
      <c r="D25" s="138" cm="1">
        <f t="array" ref="D25">_xlfn.IFS(B25="APP - Alternate Pension Plan", (5%*D17),B25="TRF - Indiana State Teachers Retirement Fund", (6%*D17))</f>
        <v>3750</v>
      </c>
      <c r="E25" s="139">
        <f t="shared" si="0"/>
        <v>3750</v>
      </c>
      <c r="F25" s="125"/>
      <c r="G25" s="125"/>
      <c r="H25" s="125"/>
      <c r="I25" s="125"/>
      <c r="J25" s="125"/>
      <c r="K25" s="125"/>
      <c r="L25" s="125"/>
      <c r="M25" s="125"/>
      <c r="N25" s="125"/>
      <c r="O25" s="125"/>
      <c r="P25" s="125"/>
      <c r="Q25" s="125"/>
      <c r="R25" s="125"/>
      <c r="S25" s="125"/>
      <c r="T25" s="125"/>
      <c r="U25" s="125"/>
      <c r="V25" s="125"/>
      <c r="W25" s="125"/>
      <c r="X25" s="125"/>
      <c r="Y25" s="125"/>
    </row>
    <row r="26" spans="1:25" ht="21" customHeight="1" x14ac:dyDescent="0.6">
      <c r="A26" s="136" t="s">
        <v>128</v>
      </c>
      <c r="B26" s="177">
        <v>3</v>
      </c>
      <c r="C26" s="137">
        <v>0</v>
      </c>
      <c r="D26" s="138">
        <f>B26*(8*(D17/2080))</f>
        <v>865.38461538461536</v>
      </c>
      <c r="E26" s="139">
        <f t="shared" si="0"/>
        <v>865.38461538461536</v>
      </c>
      <c r="F26" s="125"/>
      <c r="G26" s="125"/>
      <c r="H26" s="125"/>
      <c r="I26" s="125"/>
      <c r="J26" s="125"/>
      <c r="K26" s="125"/>
      <c r="L26" s="125"/>
      <c r="M26" s="125"/>
      <c r="N26" s="125"/>
      <c r="O26" s="125"/>
      <c r="P26" s="125"/>
      <c r="Q26" s="125"/>
      <c r="R26" s="125"/>
      <c r="S26" s="125"/>
      <c r="T26" s="125"/>
      <c r="U26" s="125"/>
      <c r="V26" s="125"/>
      <c r="W26" s="125"/>
      <c r="X26" s="125"/>
      <c r="Y26" s="125"/>
    </row>
    <row r="27" spans="1:25" ht="21" customHeight="1" x14ac:dyDescent="0.6">
      <c r="A27" s="136" t="s">
        <v>106</v>
      </c>
      <c r="B27" s="177">
        <v>12</v>
      </c>
      <c r="C27" s="137">
        <v>0</v>
      </c>
      <c r="D27" s="138">
        <f>B27*(8*(D17/2080))</f>
        <v>3461.5384615384614</v>
      </c>
      <c r="E27" s="139">
        <f t="shared" si="0"/>
        <v>3461.5384615384614</v>
      </c>
      <c r="F27" s="125"/>
      <c r="G27" s="125"/>
      <c r="H27" s="125"/>
      <c r="I27" s="125"/>
      <c r="J27" s="125"/>
      <c r="K27" s="125"/>
      <c r="L27" s="125"/>
      <c r="M27" s="125"/>
      <c r="N27" s="125"/>
      <c r="O27" s="125"/>
      <c r="P27" s="125"/>
      <c r="Q27" s="125"/>
      <c r="R27" s="125"/>
      <c r="S27" s="125"/>
      <c r="T27" s="125"/>
      <c r="U27" s="125"/>
      <c r="V27" s="125"/>
      <c r="W27" s="125"/>
      <c r="X27" s="125"/>
      <c r="Y27" s="125"/>
    </row>
    <row r="28" spans="1:25" ht="21" customHeight="1" thickBot="1" x14ac:dyDescent="0.65">
      <c r="A28" s="160" t="s">
        <v>107</v>
      </c>
      <c r="B28" s="178">
        <v>10</v>
      </c>
      <c r="C28" s="161">
        <v>0</v>
      </c>
      <c r="D28" s="162">
        <f>B28*(8*(D17/2080))</f>
        <v>2884.6153846153848</v>
      </c>
      <c r="E28" s="163">
        <f t="shared" si="0"/>
        <v>2884.6153846153848</v>
      </c>
      <c r="F28" s="125"/>
      <c r="G28" s="125"/>
      <c r="H28" s="125"/>
      <c r="I28" s="125"/>
      <c r="J28" s="125"/>
      <c r="K28" s="125"/>
      <c r="L28" s="125"/>
      <c r="M28" s="125"/>
      <c r="N28" s="125"/>
      <c r="O28" s="125"/>
      <c r="P28" s="125"/>
      <c r="Q28" s="125"/>
      <c r="R28" s="125"/>
      <c r="S28" s="125"/>
      <c r="T28" s="125"/>
      <c r="U28" s="125"/>
      <c r="V28" s="125"/>
      <c r="W28" s="125"/>
      <c r="X28" s="125"/>
      <c r="Y28" s="125"/>
    </row>
    <row r="29" spans="1:25" ht="21" customHeight="1" thickBot="1" x14ac:dyDescent="0.65">
      <c r="A29" s="164" t="s">
        <v>61</v>
      </c>
      <c r="B29" s="165"/>
      <c r="C29" s="166">
        <f>SUM(C17:C28)</f>
        <v>1360.2465000000002</v>
      </c>
      <c r="D29" s="166">
        <f>SUM(D17:D28)</f>
        <v>94673.197961538477</v>
      </c>
      <c r="E29" s="167">
        <f>SUM(E17:E28)</f>
        <v>96033.444461538456</v>
      </c>
      <c r="F29" s="125"/>
      <c r="G29" s="125"/>
      <c r="H29" s="125"/>
      <c r="I29" s="125"/>
      <c r="J29" s="125"/>
      <c r="K29" s="125"/>
      <c r="L29" s="125"/>
      <c r="M29" s="125"/>
      <c r="N29" s="125"/>
      <c r="O29" s="125"/>
      <c r="P29" s="125"/>
      <c r="Q29" s="125"/>
      <c r="R29" s="125"/>
      <c r="S29" s="125"/>
      <c r="T29" s="125"/>
      <c r="U29" s="125"/>
      <c r="V29" s="125"/>
      <c r="W29" s="125"/>
      <c r="X29" s="125"/>
      <c r="Y29" s="125"/>
    </row>
    <row r="30" spans="1:25" s="182" customFormat="1" ht="6.75" customHeight="1" thickBot="1" x14ac:dyDescent="0.65">
      <c r="A30" s="179"/>
      <c r="B30" s="180"/>
      <c r="C30" s="180"/>
      <c r="D30" s="180"/>
      <c r="E30" s="181"/>
      <c r="F30" s="125"/>
      <c r="G30" s="125"/>
      <c r="H30" s="125"/>
      <c r="I30" s="125"/>
      <c r="J30" s="125"/>
      <c r="K30" s="125"/>
      <c r="L30" s="125"/>
      <c r="M30" s="125"/>
      <c r="N30" s="125"/>
      <c r="O30" s="125"/>
      <c r="P30" s="125"/>
      <c r="Q30" s="125"/>
      <c r="R30" s="125"/>
      <c r="S30" s="125"/>
      <c r="T30" s="125"/>
      <c r="U30" s="125"/>
    </row>
    <row r="31" spans="1:25" s="182" customFormat="1" ht="21" customHeight="1" x14ac:dyDescent="0.6">
      <c r="A31" s="192" t="s">
        <v>131</v>
      </c>
      <c r="B31" s="193"/>
      <c r="C31" s="193"/>
      <c r="D31" s="193"/>
      <c r="E31" s="194"/>
      <c r="F31" s="125"/>
      <c r="G31" s="125"/>
      <c r="H31" s="125"/>
      <c r="I31" s="125"/>
      <c r="J31" s="125"/>
      <c r="K31" s="125"/>
      <c r="L31" s="125"/>
      <c r="M31" s="125"/>
      <c r="N31" s="125"/>
      <c r="O31" s="125"/>
      <c r="P31" s="125"/>
      <c r="Q31" s="125"/>
      <c r="R31" s="125"/>
      <c r="S31" s="125"/>
      <c r="T31" s="125"/>
      <c r="U31" s="125"/>
      <c r="V31" s="125"/>
      <c r="W31" s="125"/>
      <c r="X31" s="125"/>
      <c r="Y31" s="125"/>
    </row>
    <row r="32" spans="1:25" s="182" customFormat="1" ht="69" customHeight="1" thickBot="1" x14ac:dyDescent="0.65">
      <c r="A32" s="189" t="s">
        <v>149</v>
      </c>
      <c r="B32" s="190"/>
      <c r="C32" s="190"/>
      <c r="D32" s="190"/>
      <c r="E32" s="191"/>
      <c r="F32" s="125"/>
      <c r="G32" s="125"/>
      <c r="H32" s="125"/>
      <c r="I32" s="125"/>
      <c r="J32" s="125"/>
      <c r="K32" s="125"/>
      <c r="L32" s="125"/>
      <c r="M32" s="125"/>
      <c r="N32" s="125"/>
      <c r="O32" s="125"/>
      <c r="P32" s="125"/>
      <c r="Q32" s="125"/>
      <c r="R32" s="125"/>
      <c r="S32" s="125"/>
      <c r="T32" s="125"/>
      <c r="U32" s="125"/>
      <c r="V32" s="125"/>
      <c r="W32" s="125"/>
      <c r="X32" s="125"/>
      <c r="Y32" s="125"/>
    </row>
    <row r="33" spans="1:25" ht="107.25" hidden="1" customHeight="1" x14ac:dyDescent="0.6">
      <c r="A33" s="222" t="s">
        <v>72</v>
      </c>
      <c r="B33" s="223"/>
      <c r="C33" s="223"/>
      <c r="D33" s="223"/>
      <c r="E33" s="224"/>
      <c r="F33" s="125"/>
      <c r="G33" s="125"/>
      <c r="H33" s="125"/>
      <c r="I33" s="125"/>
      <c r="J33" s="125"/>
      <c r="K33" s="125"/>
      <c r="L33" s="125"/>
      <c r="M33" s="125"/>
      <c r="N33" s="125"/>
      <c r="O33" s="125"/>
      <c r="P33" s="125"/>
      <c r="Q33" s="125"/>
      <c r="R33" s="125"/>
      <c r="S33" s="125"/>
      <c r="T33" s="125"/>
      <c r="U33" s="125"/>
      <c r="V33" s="125"/>
      <c r="W33" s="125"/>
      <c r="X33" s="125"/>
      <c r="Y33" s="125"/>
    </row>
    <row r="34" spans="1:25" ht="66.95" hidden="1" customHeight="1" thickBot="1" x14ac:dyDescent="0.65">
      <c r="A34" s="225" t="s">
        <v>74</v>
      </c>
      <c r="B34" s="226"/>
      <c r="C34" s="226"/>
      <c r="D34" s="226"/>
      <c r="E34" s="227"/>
      <c r="F34" s="125"/>
      <c r="G34" s="125"/>
      <c r="H34" s="125"/>
      <c r="I34" s="125"/>
      <c r="J34" s="125"/>
      <c r="K34" s="125"/>
      <c r="L34" s="125"/>
      <c r="M34" s="125"/>
      <c r="N34" s="125"/>
      <c r="O34" s="125"/>
      <c r="P34" s="125"/>
      <c r="Q34" s="125"/>
      <c r="R34" s="125"/>
      <c r="S34" s="125"/>
      <c r="T34" s="125"/>
      <c r="U34" s="125"/>
      <c r="V34" s="125"/>
      <c r="W34" s="125"/>
      <c r="X34" s="125"/>
      <c r="Y34" s="125"/>
    </row>
    <row r="35" spans="1:25" ht="42.75" hidden="1" customHeight="1" thickBot="1" x14ac:dyDescent="0.65">
      <c r="A35" s="228" t="s">
        <v>110</v>
      </c>
      <c r="B35" s="229"/>
      <c r="C35" s="229"/>
      <c r="D35" s="229"/>
      <c r="E35" s="230"/>
      <c r="F35" s="125"/>
      <c r="G35" s="127">
        <f>0.6*(D17*1.03)</f>
        <v>46350</v>
      </c>
      <c r="H35" s="213" t="s">
        <v>111</v>
      </c>
      <c r="I35" s="214"/>
      <c r="J35" s="214"/>
      <c r="K35" s="214"/>
      <c r="L35" s="215"/>
      <c r="M35" s="125"/>
      <c r="N35" s="125"/>
      <c r="O35" s="125"/>
      <c r="P35" s="125"/>
      <c r="Q35" s="125"/>
      <c r="R35" s="125"/>
      <c r="S35" s="125"/>
      <c r="T35" s="125"/>
      <c r="U35" s="125"/>
      <c r="V35" s="125"/>
      <c r="W35" s="125"/>
      <c r="X35" s="125"/>
      <c r="Y35" s="125"/>
    </row>
    <row r="36" spans="1:25" ht="42.75" hidden="1" customHeight="1" thickBot="1" x14ac:dyDescent="0.65">
      <c r="A36" s="228" t="s">
        <v>73</v>
      </c>
      <c r="B36" s="229"/>
      <c r="C36" s="229"/>
      <c r="D36" s="229"/>
      <c r="E36" s="230"/>
      <c r="F36" s="125"/>
      <c r="G36" s="127">
        <f>D17*2.06</f>
        <v>154500</v>
      </c>
      <c r="H36" s="213" t="s">
        <v>112</v>
      </c>
      <c r="I36" s="214"/>
      <c r="J36" s="214"/>
      <c r="K36" s="214"/>
      <c r="L36" s="215"/>
      <c r="M36" s="125"/>
      <c r="N36" s="125"/>
      <c r="O36" s="125"/>
      <c r="P36" s="125"/>
      <c r="Q36" s="125"/>
      <c r="R36" s="125"/>
      <c r="S36" s="125"/>
      <c r="T36" s="125"/>
      <c r="U36" s="125"/>
      <c r="V36" s="125"/>
      <c r="W36" s="125"/>
      <c r="X36" s="125"/>
      <c r="Y36" s="125"/>
    </row>
    <row r="37" spans="1:25" ht="42.75" hidden="1" customHeight="1" thickBot="1" x14ac:dyDescent="0.65">
      <c r="A37" s="228" t="s">
        <v>98</v>
      </c>
      <c r="B37" s="229"/>
      <c r="C37" s="229"/>
      <c r="D37" s="229"/>
      <c r="E37" s="230"/>
      <c r="F37" s="125"/>
      <c r="G37" s="127">
        <f>D17*2.06</f>
        <v>154500</v>
      </c>
      <c r="H37" s="213" t="s">
        <v>112</v>
      </c>
      <c r="I37" s="214"/>
      <c r="J37" s="214"/>
      <c r="K37" s="214"/>
      <c r="L37" s="215"/>
      <c r="M37" s="125"/>
      <c r="N37" s="125"/>
      <c r="O37" s="125"/>
      <c r="P37" s="125"/>
      <c r="Q37" s="125"/>
      <c r="R37" s="125"/>
      <c r="S37" s="125"/>
      <c r="T37" s="125"/>
      <c r="U37" s="125"/>
      <c r="V37" s="125"/>
      <c r="W37" s="125"/>
      <c r="X37" s="125"/>
      <c r="Y37" s="125"/>
    </row>
    <row r="38" spans="1:25" ht="86.25" hidden="1" customHeight="1" thickBot="1" x14ac:dyDescent="0.65">
      <c r="A38" s="219" t="s">
        <v>116</v>
      </c>
      <c r="B38" s="220"/>
      <c r="C38" s="220"/>
      <c r="D38" s="220"/>
      <c r="E38" s="221"/>
      <c r="F38" s="125"/>
      <c r="G38" s="125"/>
      <c r="H38" s="125"/>
      <c r="I38" s="125"/>
      <c r="J38" s="125"/>
      <c r="K38" s="125"/>
      <c r="L38" s="125"/>
      <c r="M38" s="125"/>
      <c r="N38" s="125"/>
      <c r="O38" s="125"/>
      <c r="P38" s="125"/>
      <c r="Q38" s="125"/>
      <c r="R38" s="125"/>
      <c r="S38" s="125"/>
      <c r="T38" s="125"/>
      <c r="U38" s="125"/>
      <c r="V38" s="125"/>
      <c r="W38" s="125"/>
      <c r="X38" s="125"/>
      <c r="Y38" s="125"/>
    </row>
    <row r="39" spans="1:25" ht="21" hidden="1" customHeight="1" thickBot="1" x14ac:dyDescent="0.65">
      <c r="A39" s="133"/>
      <c r="B39" s="129"/>
      <c r="C39" s="129"/>
      <c r="D39" s="129"/>
      <c r="E39" s="130"/>
      <c r="F39" s="125"/>
      <c r="G39" s="125"/>
      <c r="H39" s="125"/>
      <c r="I39" s="125"/>
      <c r="J39" s="125"/>
      <c r="K39" s="125"/>
      <c r="L39" s="125"/>
      <c r="M39" s="125"/>
      <c r="N39" s="125"/>
      <c r="O39" s="125"/>
      <c r="P39" s="125"/>
      <c r="Q39" s="125"/>
      <c r="R39" s="125"/>
      <c r="S39" s="125"/>
      <c r="T39" s="125"/>
      <c r="U39" s="125"/>
      <c r="V39" s="125"/>
      <c r="W39" s="125"/>
      <c r="X39" s="125"/>
      <c r="Y39" s="125"/>
    </row>
    <row r="40" spans="1:25" s="182" customFormat="1" ht="21" customHeight="1" x14ac:dyDescent="0.6">
      <c r="A40" s="192" t="s">
        <v>132</v>
      </c>
      <c r="B40" s="193"/>
      <c r="C40" s="193"/>
      <c r="D40" s="193"/>
      <c r="E40" s="194"/>
      <c r="F40" s="125"/>
      <c r="G40" s="125"/>
      <c r="H40" s="125"/>
      <c r="I40" s="125"/>
      <c r="J40" s="125"/>
      <c r="K40" s="125"/>
      <c r="L40" s="125"/>
      <c r="M40" s="125"/>
      <c r="N40" s="125"/>
      <c r="O40" s="125"/>
      <c r="P40" s="125"/>
      <c r="Q40" s="125"/>
      <c r="R40" s="125"/>
      <c r="S40" s="125"/>
      <c r="T40" s="125"/>
      <c r="U40" s="125"/>
      <c r="V40" s="125"/>
      <c r="W40" s="125"/>
      <c r="X40" s="125"/>
      <c r="Y40" s="125"/>
    </row>
    <row r="41" spans="1:25" s="182" customFormat="1" ht="84" customHeight="1" thickBot="1" x14ac:dyDescent="0.65">
      <c r="A41" s="189" t="s">
        <v>145</v>
      </c>
      <c r="B41" s="190"/>
      <c r="C41" s="190"/>
      <c r="D41" s="190"/>
      <c r="E41" s="191"/>
      <c r="J41" s="125"/>
      <c r="K41" s="125"/>
      <c r="L41" s="125"/>
      <c r="M41" s="125"/>
      <c r="N41" s="125"/>
      <c r="O41" s="125"/>
      <c r="P41" s="125"/>
      <c r="Q41" s="125"/>
      <c r="R41" s="125"/>
      <c r="S41" s="125"/>
      <c r="T41" s="125"/>
      <c r="U41" s="125"/>
      <c r="V41" s="125"/>
      <c r="W41" s="125"/>
      <c r="X41" s="125"/>
      <c r="Y41" s="125"/>
    </row>
    <row r="42" spans="1:25" ht="21.75" hidden="1" x14ac:dyDescent="0.6">
      <c r="A42" s="210" t="s">
        <v>100</v>
      </c>
      <c r="B42" s="211"/>
      <c r="C42" s="211"/>
      <c r="D42" s="211"/>
      <c r="E42" s="212"/>
      <c r="F42" s="125"/>
      <c r="G42" s="125"/>
      <c r="H42" s="125"/>
      <c r="I42" s="125"/>
      <c r="J42" s="125"/>
      <c r="K42" s="125"/>
      <c r="L42" s="125"/>
      <c r="M42" s="125"/>
      <c r="N42" s="125"/>
      <c r="O42" s="125"/>
      <c r="P42" s="125"/>
      <c r="Q42" s="125"/>
      <c r="R42" s="125"/>
      <c r="S42" s="125"/>
      <c r="T42" s="125"/>
      <c r="U42" s="125"/>
      <c r="V42" s="125"/>
      <c r="W42" s="125"/>
      <c r="X42" s="125"/>
      <c r="Y42" s="125"/>
    </row>
    <row r="43" spans="1:25" ht="42.75" hidden="1" customHeight="1" x14ac:dyDescent="0.6">
      <c r="A43" s="210" t="s">
        <v>99</v>
      </c>
      <c r="B43" s="211"/>
      <c r="C43" s="211"/>
      <c r="D43" s="211"/>
      <c r="E43" s="212"/>
      <c r="F43" s="125"/>
      <c r="G43" s="125"/>
      <c r="H43" s="125"/>
      <c r="I43" s="125"/>
      <c r="J43" s="125"/>
      <c r="K43" s="125"/>
      <c r="L43" s="125"/>
      <c r="M43" s="125"/>
      <c r="N43" s="125"/>
      <c r="O43" s="125"/>
      <c r="P43" s="125"/>
      <c r="Q43" s="125"/>
      <c r="R43" s="125"/>
      <c r="S43" s="125"/>
      <c r="T43" s="125"/>
      <c r="U43" s="125"/>
      <c r="V43" s="125"/>
      <c r="W43" s="125"/>
      <c r="X43" s="125"/>
      <c r="Y43" s="125"/>
    </row>
    <row r="44" spans="1:25" ht="66.95" hidden="1" customHeight="1" thickBot="1" x14ac:dyDescent="0.65">
      <c r="A44" s="216" t="s">
        <v>115</v>
      </c>
      <c r="B44" s="217"/>
      <c r="C44" s="217"/>
      <c r="D44" s="217"/>
      <c r="E44" s="218"/>
      <c r="F44" s="125"/>
      <c r="G44" s="125"/>
      <c r="H44" s="125"/>
      <c r="I44" s="125"/>
      <c r="J44" s="125"/>
      <c r="K44" s="125"/>
      <c r="L44" s="125"/>
      <c r="M44" s="125"/>
      <c r="N44" s="125"/>
      <c r="O44" s="125"/>
      <c r="P44" s="125"/>
      <c r="Q44" s="125"/>
      <c r="R44" s="125"/>
      <c r="S44" s="125"/>
      <c r="T44" s="125"/>
      <c r="U44" s="125"/>
      <c r="V44" s="125"/>
      <c r="W44" s="125"/>
      <c r="X44" s="125"/>
      <c r="Y44" s="125"/>
    </row>
    <row r="45" spans="1:25" ht="21" customHeight="1" x14ac:dyDescent="0.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ht="21" customHeight="1" x14ac:dyDescent="0.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ht="21" customHeight="1" x14ac:dyDescent="0.6">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ht="21" customHeight="1" x14ac:dyDescent="0.6">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ht="21" customHeight="1" x14ac:dyDescent="0.6">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ht="21" customHeight="1" x14ac:dyDescent="0.6">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ht="21" customHeight="1" x14ac:dyDescent="0.6">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ht="21" customHeight="1" x14ac:dyDescent="0.6">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ht="21" customHeight="1" x14ac:dyDescent="0.6">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row r="54" spans="1:25" ht="21" customHeight="1" x14ac:dyDescent="0.6">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1:25" ht="21" customHeight="1" x14ac:dyDescent="0.6">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1:25" ht="21" customHeight="1" x14ac:dyDescent="0.6">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row>
    <row r="57" spans="1:25" ht="21" customHeight="1" x14ac:dyDescent="0.6">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row>
    <row r="58" spans="1:25" ht="21" customHeight="1" x14ac:dyDescent="0.6">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row>
    <row r="59" spans="1:25" ht="21" customHeight="1" x14ac:dyDescent="0.6">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row>
    <row r="60" spans="1:25" ht="21" customHeight="1" x14ac:dyDescent="0.6">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row>
    <row r="61" spans="1:25" ht="21" customHeight="1" x14ac:dyDescent="0.6">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row>
    <row r="62" spans="1:25" ht="21" customHeight="1" x14ac:dyDescent="0.6">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row>
    <row r="63" spans="1:25" ht="21" customHeight="1" x14ac:dyDescent="0.6">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row>
    <row r="64" spans="1:25" ht="21" customHeight="1" x14ac:dyDescent="0.6">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row>
    <row r="65" spans="1:25" ht="21" customHeight="1" x14ac:dyDescent="0.6">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row>
    <row r="66" spans="1:25" ht="21" customHeight="1" x14ac:dyDescent="0.6">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row>
    <row r="67" spans="1:25" ht="21" customHeight="1" x14ac:dyDescent="0.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row>
    <row r="68" spans="1:25" ht="21" customHeight="1" x14ac:dyDescent="0.6">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row>
    <row r="69" spans="1:25" ht="21" customHeight="1" x14ac:dyDescent="0.6">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row>
    <row r="70" spans="1:25" ht="21" customHeight="1" x14ac:dyDescent="0.6">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row>
    <row r="71" spans="1:25" ht="21" customHeight="1" x14ac:dyDescent="0.6">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1:25" ht="21" customHeight="1" x14ac:dyDescent="0.6">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1:25" ht="21" customHeight="1" x14ac:dyDescent="0.6">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row>
    <row r="74" spans="1:25" ht="21" customHeight="1" x14ac:dyDescent="0.6">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row>
    <row r="75" spans="1:25" ht="21" customHeight="1" x14ac:dyDescent="0.6">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row>
    <row r="76" spans="1:25" ht="21" customHeight="1" x14ac:dyDescent="0.6">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row>
    <row r="77" spans="1:25" ht="21" customHeight="1" x14ac:dyDescent="0.6">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row>
    <row r="78" spans="1:25" ht="21" customHeight="1" x14ac:dyDescent="0.6">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row>
    <row r="79" spans="1:25" ht="21" customHeight="1" x14ac:dyDescent="0.6">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row>
    <row r="80" spans="1:25" ht="21" customHeight="1" x14ac:dyDescent="0.6">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row>
    <row r="81" spans="1:25" ht="21" customHeight="1" x14ac:dyDescent="0.6">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row>
    <row r="82" spans="1:25" ht="21" customHeight="1" x14ac:dyDescent="0.6">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row>
    <row r="83" spans="1:25" ht="21" customHeight="1" x14ac:dyDescent="0.6">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row>
    <row r="84" spans="1:25" ht="21" customHeight="1" x14ac:dyDescent="0.6">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5" spans="1:25" ht="21" customHeight="1" x14ac:dyDescent="0.6">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row>
    <row r="86" spans="1:25" ht="21" customHeight="1" x14ac:dyDescent="0.6">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row>
    <row r="87" spans="1:25" ht="21" customHeight="1" x14ac:dyDescent="0.6">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row>
    <row r="88" spans="1:25" ht="21" customHeight="1" x14ac:dyDescent="0.6">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1:25" ht="21" customHeight="1" x14ac:dyDescent="0.6">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row>
    <row r="90" spans="1:25" ht="21" customHeight="1" x14ac:dyDescent="0.6">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row>
    <row r="91" spans="1:25" ht="21" customHeight="1" x14ac:dyDescent="0.6">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row>
    <row r="92" spans="1:25" ht="21" customHeight="1" x14ac:dyDescent="0.6">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row>
    <row r="93" spans="1:25" ht="21" customHeight="1" x14ac:dyDescent="0.6">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row>
    <row r="94" spans="1:25" ht="21" customHeight="1" x14ac:dyDescent="0.6">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row>
    <row r="95" spans="1:25" ht="21" customHeight="1" x14ac:dyDescent="0.6">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row>
    <row r="96" spans="1:25" ht="21" customHeight="1" x14ac:dyDescent="0.6">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row>
    <row r="97" spans="1:25" ht="21" customHeight="1" x14ac:dyDescent="0.6">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row>
    <row r="98" spans="1:25" ht="21" customHeight="1" x14ac:dyDescent="0.6">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row>
    <row r="99" spans="1:25" ht="21" customHeight="1" x14ac:dyDescent="0.6">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row>
    <row r="100" spans="1:25" ht="21" customHeight="1" x14ac:dyDescent="0.6">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row>
    <row r="101" spans="1:25" ht="21" customHeight="1" x14ac:dyDescent="0.6">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row>
    <row r="102" spans="1:25" ht="21" customHeight="1" x14ac:dyDescent="0.6">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row>
    <row r="103" spans="1:25" ht="21" customHeight="1" x14ac:dyDescent="0.6">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row>
    <row r="104" spans="1:25" ht="21" customHeight="1" x14ac:dyDescent="0.6">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row>
    <row r="105" spans="1:25" ht="21" customHeight="1" x14ac:dyDescent="0.6">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row>
    <row r="106" spans="1:25" ht="21" customHeight="1" x14ac:dyDescent="0.6">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row>
    <row r="107" spans="1:25" ht="21" customHeight="1" x14ac:dyDescent="0.6">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row>
    <row r="108" spans="1:25" ht="21" customHeight="1" x14ac:dyDescent="0.6">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row>
    <row r="109" spans="1:25" ht="21" customHeight="1" x14ac:dyDescent="0.6">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row>
    <row r="110" spans="1:25" ht="21" customHeight="1" x14ac:dyDescent="0.6">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row>
    <row r="111" spans="1:25" ht="21" customHeight="1" x14ac:dyDescent="0.6">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row>
    <row r="112" spans="1:25" ht="21" customHeight="1" x14ac:dyDescent="0.6">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row>
    <row r="113" spans="1:25" ht="21" customHeight="1" x14ac:dyDescent="0.6">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row>
    <row r="114" spans="1:25" ht="21" customHeight="1" x14ac:dyDescent="0.6">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row>
    <row r="115" spans="1:25" ht="21" customHeight="1" x14ac:dyDescent="0.6">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row>
    <row r="116" spans="1:25" ht="21" customHeight="1" x14ac:dyDescent="0.6">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row>
    <row r="117" spans="1:25" ht="21" customHeight="1" x14ac:dyDescent="0.6">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row>
    <row r="118" spans="1:25" ht="21" customHeight="1" x14ac:dyDescent="0.6">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row>
    <row r="119" spans="1:25" ht="21" customHeight="1" x14ac:dyDescent="0.6">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row>
    <row r="120" spans="1:25" ht="21" customHeight="1" x14ac:dyDescent="0.6">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row>
    <row r="121" spans="1:25" ht="21" customHeight="1" x14ac:dyDescent="0.6">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row>
    <row r="122" spans="1:25" ht="21" customHeight="1" x14ac:dyDescent="0.6">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row>
    <row r="123" spans="1:25" ht="21" customHeight="1" x14ac:dyDescent="0.6">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row>
    <row r="124" spans="1:25" ht="21" customHeight="1" x14ac:dyDescent="0.6">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row>
    <row r="125" spans="1:25" ht="21" customHeight="1" x14ac:dyDescent="0.6">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row>
    <row r="126" spans="1:25" ht="21" customHeight="1" x14ac:dyDescent="0.6">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row>
    <row r="127" spans="1:25" ht="21" customHeight="1" x14ac:dyDescent="0.6">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row>
    <row r="128" spans="1:25" ht="21" customHeight="1" x14ac:dyDescent="0.6">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row>
    <row r="129" spans="1:25" ht="21" customHeight="1" x14ac:dyDescent="0.6">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row>
    <row r="130" spans="1:25" ht="21" customHeight="1" x14ac:dyDescent="0.6">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row>
    <row r="131" spans="1:25" ht="21" customHeight="1" x14ac:dyDescent="0.6">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row>
    <row r="132" spans="1:25" ht="21" customHeight="1" x14ac:dyDescent="0.6">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row>
    <row r="133" spans="1:25" ht="21" customHeight="1" x14ac:dyDescent="0.6">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row>
    <row r="134" spans="1:25" ht="21" customHeight="1" x14ac:dyDescent="0.6">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row>
    <row r="135" spans="1:25" ht="21" customHeight="1" x14ac:dyDescent="0.6">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row>
    <row r="136" spans="1:25" ht="21" customHeight="1" x14ac:dyDescent="0.6">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row>
    <row r="137" spans="1:25" ht="21" customHeight="1" x14ac:dyDescent="0.6">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row>
    <row r="138" spans="1:25" ht="21" customHeight="1" x14ac:dyDescent="0.6">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row>
    <row r="139" spans="1:25" ht="21" customHeight="1" x14ac:dyDescent="0.6">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row>
    <row r="140" spans="1:25" ht="21" customHeight="1" x14ac:dyDescent="0.6">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row>
    <row r="141" spans="1:25" ht="21" customHeight="1" x14ac:dyDescent="0.6">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row>
    <row r="142" spans="1:25" ht="21" customHeight="1" x14ac:dyDescent="0.6">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row>
    <row r="143" spans="1:25" ht="21" customHeight="1" x14ac:dyDescent="0.6">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row>
    <row r="144" spans="1:25" ht="21" customHeight="1" x14ac:dyDescent="0.6">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row>
    <row r="145" spans="1:25" ht="21" customHeight="1" x14ac:dyDescent="0.6">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row>
    <row r="146" spans="1:25" ht="21" customHeight="1" x14ac:dyDescent="0.6">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row>
    <row r="147" spans="1:25" ht="21" customHeight="1" x14ac:dyDescent="0.6">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row>
    <row r="148" spans="1:25" ht="21" customHeight="1" x14ac:dyDescent="0.6">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row>
    <row r="149" spans="1:25" ht="21" customHeight="1" x14ac:dyDescent="0.6">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row>
    <row r="150" spans="1:25" ht="21" customHeight="1" x14ac:dyDescent="0.6">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row>
    <row r="151" spans="1:25" ht="21" customHeight="1" x14ac:dyDescent="0.6">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row>
    <row r="152" spans="1:25" ht="21" customHeight="1" x14ac:dyDescent="0.6">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row>
    <row r="153" spans="1:25" ht="21" customHeight="1" x14ac:dyDescent="0.6">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row>
    <row r="154" spans="1:25" ht="21" customHeight="1" x14ac:dyDescent="0.6">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row>
    <row r="155" spans="1:25" ht="21" customHeight="1" x14ac:dyDescent="0.6">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row>
    <row r="156" spans="1:25" ht="21" customHeight="1" x14ac:dyDescent="0.6">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row>
    <row r="157" spans="1:25" ht="21" customHeight="1" x14ac:dyDescent="0.6">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row>
    <row r="158" spans="1:25" ht="21" customHeight="1" x14ac:dyDescent="0.6">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row>
    <row r="159" spans="1:25" ht="21" customHeight="1" x14ac:dyDescent="0.6">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row>
    <row r="160" spans="1:25" ht="21" customHeight="1" x14ac:dyDescent="0.6">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row>
    <row r="161" spans="1:25" ht="21" customHeight="1" x14ac:dyDescent="0.6">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row>
    <row r="162" spans="1:25" ht="21" customHeight="1" x14ac:dyDescent="0.6">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row>
    <row r="163" spans="1:25" ht="21" customHeight="1" x14ac:dyDescent="0.6">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row>
    <row r="164" spans="1:25" ht="21" customHeight="1" x14ac:dyDescent="0.6">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row>
    <row r="165" spans="1:25" ht="21" customHeight="1" x14ac:dyDescent="0.6">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row>
    <row r="166" spans="1:25" ht="21" customHeight="1" x14ac:dyDescent="0.6">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row>
    <row r="167" spans="1:25" ht="21" customHeight="1" x14ac:dyDescent="0.6">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row>
    <row r="168" spans="1:25" ht="21" customHeight="1" x14ac:dyDescent="0.6">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row>
    <row r="169" spans="1:25" ht="21" customHeight="1" x14ac:dyDescent="0.6">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row>
    <row r="170" spans="1:25" ht="21" customHeight="1" x14ac:dyDescent="0.6">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row>
    <row r="171" spans="1:25" ht="21" customHeight="1" x14ac:dyDescent="0.6">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25" ht="21" customHeight="1" x14ac:dyDescent="0.6">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row>
    <row r="173" spans="1:25" ht="21" customHeight="1" x14ac:dyDescent="0.6">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row>
    <row r="174" spans="1:25" ht="21" customHeight="1" x14ac:dyDescent="0.6">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row>
    <row r="175" spans="1:25" ht="21" customHeight="1" x14ac:dyDescent="0.6">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row>
    <row r="176" spans="1:25" ht="21" customHeight="1" x14ac:dyDescent="0.6">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row>
    <row r="177" spans="1:25" ht="21" customHeight="1" x14ac:dyDescent="0.6">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row>
    <row r="178" spans="1:25" ht="21" customHeight="1" x14ac:dyDescent="0.6">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row>
    <row r="179" spans="1:25" ht="21" customHeight="1" x14ac:dyDescent="0.6">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row>
    <row r="180" spans="1:25" ht="21" customHeight="1" x14ac:dyDescent="0.6">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row>
    <row r="181" spans="1:25" ht="21" customHeight="1" x14ac:dyDescent="0.6">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row>
    <row r="182" spans="1:25" ht="21" customHeight="1" x14ac:dyDescent="0.6">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row>
    <row r="183" spans="1:25" ht="21" customHeight="1" x14ac:dyDescent="0.6">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row>
    <row r="184" spans="1:25" ht="21" customHeight="1" x14ac:dyDescent="0.6">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row>
    <row r="185" spans="1:25" ht="21" customHeight="1" x14ac:dyDescent="0.6">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row>
    <row r="186" spans="1:25" ht="21" customHeight="1" x14ac:dyDescent="0.6">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row>
    <row r="187" spans="1:25" ht="21" customHeight="1" x14ac:dyDescent="0.6">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row>
    <row r="188" spans="1:25" ht="21" customHeight="1" x14ac:dyDescent="0.6">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row>
    <row r="189" spans="1:25" ht="21" customHeight="1" x14ac:dyDescent="0.6">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row>
    <row r="190" spans="1:25" ht="21" customHeight="1" x14ac:dyDescent="0.6">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row>
    <row r="191" spans="1:25" ht="21" customHeight="1" x14ac:dyDescent="0.6">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row>
    <row r="192" spans="1:25" ht="21" customHeight="1" x14ac:dyDescent="0.6">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row>
    <row r="193" spans="1:25" ht="21" customHeight="1" x14ac:dyDescent="0.6">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row>
    <row r="194" spans="1:25" ht="21" customHeight="1" x14ac:dyDescent="0.6">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row>
    <row r="195" spans="1:25" ht="21" customHeight="1" x14ac:dyDescent="0.6">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row>
    <row r="196" spans="1:25" ht="21" customHeight="1" x14ac:dyDescent="0.6">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row>
    <row r="197" spans="1:25" ht="21" customHeight="1" x14ac:dyDescent="0.6">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row>
    <row r="198" spans="1:25" ht="21" customHeight="1" x14ac:dyDescent="0.6">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row>
    <row r="199" spans="1:25" ht="21" customHeight="1" x14ac:dyDescent="0.6">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row>
    <row r="200" spans="1:25" ht="21" customHeight="1" x14ac:dyDescent="0.6">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row>
    <row r="201" spans="1:25" ht="21" customHeight="1" x14ac:dyDescent="0.6">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row>
    <row r="202" spans="1:25" ht="21" customHeight="1" x14ac:dyDescent="0.6">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row>
    <row r="203" spans="1:25" ht="21" customHeight="1" x14ac:dyDescent="0.6">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row>
    <row r="204" spans="1:25" ht="21" customHeight="1" x14ac:dyDescent="0.6">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row>
    <row r="205" spans="1:25" ht="21" customHeight="1" x14ac:dyDescent="0.6">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row>
    <row r="206" spans="1:25" ht="21" customHeight="1" x14ac:dyDescent="0.6">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row>
    <row r="207" spans="1:25" ht="21" customHeight="1" x14ac:dyDescent="0.6">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row>
    <row r="208" spans="1:25" ht="21" customHeight="1" x14ac:dyDescent="0.6">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row>
    <row r="209" spans="1:25" ht="21" customHeight="1" x14ac:dyDescent="0.6">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row>
    <row r="210" spans="1:25" ht="21" customHeight="1" x14ac:dyDescent="0.6">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row>
    <row r="211" spans="1:25" ht="21" customHeight="1" x14ac:dyDescent="0.6">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row>
    <row r="212" spans="1:25" ht="21" customHeight="1" x14ac:dyDescent="0.6">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row>
    <row r="213" spans="1:25" ht="21" customHeight="1" x14ac:dyDescent="0.6">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row>
    <row r="214" spans="1:25" ht="21" customHeight="1" x14ac:dyDescent="0.6">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row>
    <row r="215" spans="1:25" ht="21" customHeight="1" x14ac:dyDescent="0.6">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row>
    <row r="216" spans="1:25" ht="21" customHeight="1" x14ac:dyDescent="0.6">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row>
    <row r="217" spans="1:25" ht="21" customHeight="1" x14ac:dyDescent="0.6">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row>
    <row r="218" spans="1:25" ht="21" customHeight="1" x14ac:dyDescent="0.6">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row>
    <row r="219" spans="1:25" ht="21" customHeight="1" x14ac:dyDescent="0.6">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row>
    <row r="220" spans="1:25" ht="21" customHeight="1" x14ac:dyDescent="0.6">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row>
    <row r="221" spans="1:25" ht="21" customHeight="1" x14ac:dyDescent="0.6">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row>
    <row r="222" spans="1:25" ht="21" customHeight="1" x14ac:dyDescent="0.6">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row>
    <row r="223" spans="1:25" ht="21" customHeight="1" x14ac:dyDescent="0.6">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row>
    <row r="224" spans="1:25" ht="21" customHeight="1" x14ac:dyDescent="0.6">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row>
    <row r="225" spans="1:25" ht="21" customHeight="1" x14ac:dyDescent="0.6">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21" customHeight="1" x14ac:dyDescent="0.6">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21" customHeight="1" x14ac:dyDescent="0.6">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21" customHeight="1" x14ac:dyDescent="0.6">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21" customHeight="1" x14ac:dyDescent="0.6">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21" customHeight="1" x14ac:dyDescent="0.6">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21" customHeight="1" x14ac:dyDescent="0.6">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21" customHeight="1" x14ac:dyDescent="0.6">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21" customHeight="1" x14ac:dyDescent="0.6">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21" customHeight="1" x14ac:dyDescent="0.6">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21" customHeight="1" x14ac:dyDescent="0.6">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21" customHeight="1" x14ac:dyDescent="0.6">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21" customHeight="1" x14ac:dyDescent="0.6">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21" customHeight="1" x14ac:dyDescent="0.6">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21" customHeight="1" x14ac:dyDescent="0.6">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21" customHeight="1" x14ac:dyDescent="0.6">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21" customHeight="1" x14ac:dyDescent="0.6">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21" customHeight="1" x14ac:dyDescent="0.6">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21" customHeight="1" x14ac:dyDescent="0.6">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21" customHeight="1" x14ac:dyDescent="0.6">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21" customHeight="1" x14ac:dyDescent="0.6">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21" customHeight="1" x14ac:dyDescent="0.6">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21" customHeight="1" x14ac:dyDescent="0.6">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21" customHeight="1" x14ac:dyDescent="0.6">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21" customHeight="1" x14ac:dyDescent="0.6">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21" customHeight="1" x14ac:dyDescent="0.6">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21" customHeight="1" x14ac:dyDescent="0.6">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21" customHeight="1" x14ac:dyDescent="0.6">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21" customHeight="1" x14ac:dyDescent="0.6">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21" customHeight="1" x14ac:dyDescent="0.6">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21" customHeight="1" x14ac:dyDescent="0.6">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21" customHeight="1" x14ac:dyDescent="0.6">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21" customHeight="1" x14ac:dyDescent="0.6">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21" customHeight="1" x14ac:dyDescent="0.6">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21" customHeight="1" x14ac:dyDescent="0.6">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21" customHeight="1" x14ac:dyDescent="0.6">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21" customHeight="1" x14ac:dyDescent="0.6">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21" customHeight="1" x14ac:dyDescent="0.6">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21" customHeight="1" x14ac:dyDescent="0.6">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21" customHeight="1" x14ac:dyDescent="0.6">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21" customHeight="1" x14ac:dyDescent="0.6">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21" customHeight="1" x14ac:dyDescent="0.6">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21" customHeight="1" x14ac:dyDescent="0.6">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268" spans="1:25" ht="21" customHeight="1" x14ac:dyDescent="0.6">
      <c r="A268" s="125"/>
      <c r="B268" s="125"/>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row>
    <row r="269" spans="1:25" ht="21" customHeight="1" x14ac:dyDescent="0.6">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row>
    <row r="270" spans="1:25" ht="21" customHeight="1" x14ac:dyDescent="0.6">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row>
    <row r="271" spans="1:25" ht="21" customHeight="1" x14ac:dyDescent="0.6">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row>
    <row r="272" spans="1:25" ht="21" customHeight="1" x14ac:dyDescent="0.6">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row>
    <row r="273" spans="1:25" ht="21" customHeight="1" x14ac:dyDescent="0.6">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row>
    <row r="274" spans="1:25" ht="21" customHeight="1" x14ac:dyDescent="0.6">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row>
    <row r="275" spans="1:25" ht="21" customHeight="1" x14ac:dyDescent="0.6">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row>
    <row r="276" spans="1:25" ht="21" customHeight="1" x14ac:dyDescent="0.6">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row>
    <row r="277" spans="1:25" ht="21" customHeight="1" x14ac:dyDescent="0.6">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row>
    <row r="278" spans="1:25" ht="21" customHeight="1" x14ac:dyDescent="0.6">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row>
    <row r="279" spans="1:25" ht="21" customHeight="1" x14ac:dyDescent="0.6">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row>
    <row r="280" spans="1:25" ht="21" customHeight="1" x14ac:dyDescent="0.6">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row>
    <row r="281" spans="1:25" ht="21" customHeight="1" x14ac:dyDescent="0.6">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row>
    <row r="282" spans="1:25" ht="21" customHeight="1" x14ac:dyDescent="0.6">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row>
    <row r="283" spans="1:25" ht="21" customHeight="1" x14ac:dyDescent="0.6">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row>
    <row r="284" spans="1:25" ht="21" customHeight="1" x14ac:dyDescent="0.6">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row>
    <row r="285" spans="1:25" ht="21" customHeight="1" x14ac:dyDescent="0.6">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row>
    <row r="286" spans="1:25" ht="21" customHeight="1" x14ac:dyDescent="0.6">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row>
    <row r="287" spans="1:25" ht="21" customHeight="1" x14ac:dyDescent="0.6">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row>
    <row r="288" spans="1:25" ht="21" customHeight="1" x14ac:dyDescent="0.6">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row>
    <row r="289" spans="1:25" ht="21" customHeight="1" x14ac:dyDescent="0.6">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row>
    <row r="290" spans="1:25" ht="21" customHeight="1" x14ac:dyDescent="0.6">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row>
    <row r="291" spans="1:25" ht="21" customHeight="1" x14ac:dyDescent="0.6">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row>
    <row r="292" spans="1:25" ht="21" customHeight="1" x14ac:dyDescent="0.6">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row>
    <row r="293" spans="1:25" ht="21" customHeight="1" x14ac:dyDescent="0.6">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row>
    <row r="294" spans="1:25" ht="21" customHeight="1" x14ac:dyDescent="0.6">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row>
    <row r="295" spans="1:25" ht="21" customHeight="1" x14ac:dyDescent="0.6">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row>
    <row r="296" spans="1:25" ht="21" customHeight="1" x14ac:dyDescent="0.6">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row>
    <row r="297" spans="1:25" ht="21" customHeight="1" x14ac:dyDescent="0.6">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row>
    <row r="298" spans="1:25" ht="21" customHeight="1" x14ac:dyDescent="0.6">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row>
    <row r="299" spans="1:25" ht="21" customHeight="1" x14ac:dyDescent="0.6">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row>
    <row r="300" spans="1:25" ht="21" customHeight="1" x14ac:dyDescent="0.6">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row>
    <row r="301" spans="1:25" ht="21" customHeight="1" x14ac:dyDescent="0.6">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row>
    <row r="302" spans="1:25" ht="21" customHeight="1" x14ac:dyDescent="0.6">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row>
    <row r="303" spans="1:25" ht="21" customHeight="1" x14ac:dyDescent="0.6">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row>
    <row r="304" spans="1:25" ht="21" customHeight="1" x14ac:dyDescent="0.6">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row>
    <row r="305" spans="1:25" ht="21" customHeight="1" x14ac:dyDescent="0.6">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row>
    <row r="306" spans="1:25" ht="21" customHeight="1" x14ac:dyDescent="0.6">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row>
    <row r="307" spans="1:25" ht="21" customHeight="1" x14ac:dyDescent="0.6">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row>
    <row r="308" spans="1:25" ht="21" customHeight="1" x14ac:dyDescent="0.6">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row>
    <row r="309" spans="1:25" ht="21" customHeight="1" x14ac:dyDescent="0.6">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21" customHeight="1" x14ac:dyDescent="0.6">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21" customHeight="1" x14ac:dyDescent="0.6">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21" customHeight="1" x14ac:dyDescent="0.6">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21" customHeight="1" x14ac:dyDescent="0.6">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21" customHeight="1" x14ac:dyDescent="0.6">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21" customHeight="1" x14ac:dyDescent="0.6">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21" customHeight="1" x14ac:dyDescent="0.6">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21" customHeight="1" x14ac:dyDescent="0.6">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21" customHeight="1" x14ac:dyDescent="0.6">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21" customHeight="1" x14ac:dyDescent="0.6">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21" customHeight="1" x14ac:dyDescent="0.6">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21" customHeight="1" x14ac:dyDescent="0.6">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21" customHeight="1" x14ac:dyDescent="0.6">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21" customHeight="1" x14ac:dyDescent="0.6">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21" customHeight="1" x14ac:dyDescent="0.6">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21" customHeight="1" x14ac:dyDescent="0.6">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21" customHeight="1" x14ac:dyDescent="0.6">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21" customHeight="1" x14ac:dyDescent="0.6">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21" customHeight="1" x14ac:dyDescent="0.6">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21" customHeight="1" x14ac:dyDescent="0.6">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21" customHeight="1" x14ac:dyDescent="0.6">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21" customHeight="1" x14ac:dyDescent="0.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21" customHeight="1" x14ac:dyDescent="0.6">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21" customHeight="1" x14ac:dyDescent="0.6">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21" customHeight="1" x14ac:dyDescent="0.6">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21" customHeight="1" x14ac:dyDescent="0.6">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21" customHeight="1" x14ac:dyDescent="0.6">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21" customHeight="1" x14ac:dyDescent="0.6">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21" customHeight="1" x14ac:dyDescent="0.6">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21" customHeight="1" x14ac:dyDescent="0.6">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21" customHeight="1" x14ac:dyDescent="0.6">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21" customHeight="1" x14ac:dyDescent="0.6">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21" customHeight="1" x14ac:dyDescent="0.6">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21" customHeight="1" x14ac:dyDescent="0.6">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21" customHeight="1" x14ac:dyDescent="0.6">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21" customHeight="1" x14ac:dyDescent="0.6">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21" customHeight="1" x14ac:dyDescent="0.6">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21" customHeight="1" x14ac:dyDescent="0.6">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21" customHeight="1" x14ac:dyDescent="0.6">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21" customHeight="1" x14ac:dyDescent="0.6">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21" customHeight="1" x14ac:dyDescent="0.6">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21" customHeight="1" x14ac:dyDescent="0.6">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21" customHeight="1" x14ac:dyDescent="0.6">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21" customHeight="1" x14ac:dyDescent="0.6">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21" customHeight="1" x14ac:dyDescent="0.6">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21" customHeight="1" x14ac:dyDescent="0.6">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21" customHeight="1" x14ac:dyDescent="0.6">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21" customHeight="1" x14ac:dyDescent="0.6">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row r="358" spans="1:25" ht="21" customHeight="1" x14ac:dyDescent="0.6">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row>
    <row r="359" spans="1:25" ht="21" customHeight="1" x14ac:dyDescent="0.6">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row>
    <row r="360" spans="1:25" ht="21" customHeight="1" x14ac:dyDescent="0.6">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row>
    <row r="361" spans="1:25" ht="21" customHeight="1" x14ac:dyDescent="0.6">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row>
    <row r="362" spans="1:25" ht="21" customHeight="1" x14ac:dyDescent="0.6">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row>
    <row r="363" spans="1:25" ht="21" customHeight="1" x14ac:dyDescent="0.6">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row>
    <row r="364" spans="1:25" ht="21" customHeight="1" x14ac:dyDescent="0.6">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row>
    <row r="365" spans="1:25" ht="21" customHeight="1" x14ac:dyDescent="0.6">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row>
    <row r="366" spans="1:25" ht="21" customHeight="1" x14ac:dyDescent="0.6">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row>
    <row r="367" spans="1:25" ht="21" customHeight="1" x14ac:dyDescent="0.6">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row>
    <row r="368" spans="1:25" ht="21" customHeight="1" x14ac:dyDescent="0.6">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row>
    <row r="369" spans="1:25" ht="21" customHeight="1" x14ac:dyDescent="0.6">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row>
    <row r="370" spans="1:25" ht="21" customHeight="1" x14ac:dyDescent="0.6">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row>
    <row r="371" spans="1:25" ht="21" customHeight="1" x14ac:dyDescent="0.6">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row>
    <row r="372" spans="1:25" ht="21" customHeight="1" x14ac:dyDescent="0.6">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row>
    <row r="373" spans="1:25" ht="21" customHeight="1" x14ac:dyDescent="0.6">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row>
    <row r="374" spans="1:25" ht="21" customHeight="1" x14ac:dyDescent="0.6">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row>
    <row r="375" spans="1:25" ht="21" customHeight="1" x14ac:dyDescent="0.6">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row>
    <row r="376" spans="1:25" ht="21" customHeight="1" x14ac:dyDescent="0.6">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row>
    <row r="377" spans="1:25" ht="21" customHeight="1" x14ac:dyDescent="0.6">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row>
    <row r="378" spans="1:25" ht="21" customHeight="1" x14ac:dyDescent="0.6">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row>
    <row r="379" spans="1:25" ht="21" customHeight="1" x14ac:dyDescent="0.6">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row>
    <row r="380" spans="1:25" ht="21" customHeight="1" x14ac:dyDescent="0.6">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row>
    <row r="381" spans="1:25" ht="21" customHeight="1" x14ac:dyDescent="0.6">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row>
    <row r="382" spans="1:25" ht="21" customHeight="1" x14ac:dyDescent="0.6">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row>
    <row r="383" spans="1:25" ht="21" customHeight="1" x14ac:dyDescent="0.6">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row>
    <row r="384" spans="1:25" ht="21" customHeight="1" x14ac:dyDescent="0.6">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row>
    <row r="385" spans="1:25" ht="21" customHeight="1" x14ac:dyDescent="0.6">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row>
    <row r="386" spans="1:25" ht="21" customHeight="1" x14ac:dyDescent="0.6">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row>
    <row r="387" spans="1:25" ht="21" customHeight="1" x14ac:dyDescent="0.6">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row>
    <row r="388" spans="1:25" ht="21" customHeight="1" x14ac:dyDescent="0.6">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row>
    <row r="389" spans="1:25" ht="21" customHeight="1" x14ac:dyDescent="0.6">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row>
    <row r="390" spans="1:25" ht="21" customHeight="1" x14ac:dyDescent="0.6">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row>
    <row r="391" spans="1:25" ht="21" customHeight="1" x14ac:dyDescent="0.6">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row>
    <row r="392" spans="1:25" ht="21" customHeight="1" x14ac:dyDescent="0.6">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row>
    <row r="393" spans="1:25" ht="21" customHeight="1" x14ac:dyDescent="0.6">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row>
    <row r="394" spans="1:25" ht="21" customHeight="1" x14ac:dyDescent="0.6">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row>
    <row r="395" spans="1:25" ht="21" customHeight="1" x14ac:dyDescent="0.6">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row>
    <row r="396" spans="1:25" ht="21" customHeight="1" x14ac:dyDescent="0.6">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row>
    <row r="397" spans="1:25" ht="21" customHeight="1" x14ac:dyDescent="0.6">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row>
    <row r="398" spans="1:25" ht="21" customHeight="1" x14ac:dyDescent="0.6">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row>
    <row r="399" spans="1:25" ht="21" customHeight="1" x14ac:dyDescent="0.6">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row>
    <row r="400" spans="1:25" ht="21" customHeight="1" x14ac:dyDescent="0.6">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row>
    <row r="401" spans="1:25" ht="21" customHeight="1" x14ac:dyDescent="0.6">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row>
    <row r="402" spans="1:25" ht="21" customHeight="1" x14ac:dyDescent="0.6">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row>
    <row r="403" spans="1:25" ht="21" customHeight="1" x14ac:dyDescent="0.6">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row>
    <row r="404" spans="1:25" ht="21" customHeight="1" x14ac:dyDescent="0.6">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row>
    <row r="405" spans="1:25" ht="21" customHeight="1" x14ac:dyDescent="0.6">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row>
    <row r="406" spans="1:25" ht="21" customHeight="1" x14ac:dyDescent="0.6">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row>
    <row r="407" spans="1:25" ht="21" customHeight="1" x14ac:dyDescent="0.6">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row>
    <row r="408" spans="1:25" ht="21" customHeight="1" x14ac:dyDescent="0.6">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row>
    <row r="409" spans="1:25" ht="21" customHeight="1" x14ac:dyDescent="0.6">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row>
    <row r="410" spans="1:25" ht="21" customHeight="1" x14ac:dyDescent="0.6">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row>
    <row r="411" spans="1:25" ht="21" customHeight="1" x14ac:dyDescent="0.6">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row>
    <row r="412" spans="1:25" ht="21" customHeight="1" x14ac:dyDescent="0.6">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row>
    <row r="413" spans="1:25" ht="21" customHeight="1" x14ac:dyDescent="0.6">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row>
    <row r="414" spans="1:25" ht="21" customHeight="1" x14ac:dyDescent="0.6">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row>
    <row r="415" spans="1:25" ht="21" customHeight="1" x14ac:dyDescent="0.6">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row>
    <row r="416" spans="1:25" ht="21" customHeight="1" x14ac:dyDescent="0.6">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row>
    <row r="417" spans="1:25" ht="21" customHeight="1" x14ac:dyDescent="0.6">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row>
    <row r="418" spans="1:25" ht="21" customHeight="1" x14ac:dyDescent="0.6">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row>
    <row r="419" spans="1:25" ht="21" customHeight="1" x14ac:dyDescent="0.6">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row>
    <row r="420" spans="1:25" ht="21" customHeight="1" x14ac:dyDescent="0.6">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row>
    <row r="421" spans="1:25" ht="21" customHeight="1" x14ac:dyDescent="0.6">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row>
    <row r="422" spans="1:25" ht="21" customHeight="1" x14ac:dyDescent="0.6">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row>
    <row r="423" spans="1:25" ht="21" customHeight="1" x14ac:dyDescent="0.6">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row>
    <row r="424" spans="1:25" ht="21" customHeight="1" x14ac:dyDescent="0.6">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row>
    <row r="425" spans="1:25" ht="21" customHeight="1" x14ac:dyDescent="0.6">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row>
    <row r="426" spans="1:25" ht="21" customHeight="1" x14ac:dyDescent="0.6">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row>
    <row r="427" spans="1:25" ht="21" customHeight="1" x14ac:dyDescent="0.6">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row>
    <row r="428" spans="1:25" ht="21" customHeight="1" x14ac:dyDescent="0.6">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row>
    <row r="429" spans="1:25" ht="21" customHeight="1" x14ac:dyDescent="0.6">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row>
    <row r="430" spans="1:25" ht="21" customHeight="1" x14ac:dyDescent="0.6">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row>
    <row r="431" spans="1:25" ht="21" customHeight="1" x14ac:dyDescent="0.6">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row>
    <row r="432" spans="1:25" ht="21" customHeight="1" x14ac:dyDescent="0.6">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row>
    <row r="433" spans="1:25" ht="21" customHeight="1" x14ac:dyDescent="0.6">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row>
    <row r="434" spans="1:25" ht="21" customHeight="1" x14ac:dyDescent="0.6">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row>
    <row r="435" spans="1:25" ht="21" customHeight="1" x14ac:dyDescent="0.6">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row>
    <row r="436" spans="1:25" ht="21" customHeight="1" x14ac:dyDescent="0.6">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row>
    <row r="437" spans="1:25" ht="21" customHeight="1" x14ac:dyDescent="0.6">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row>
    <row r="438" spans="1:25" ht="21" customHeight="1" x14ac:dyDescent="0.6">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row>
    <row r="439" spans="1:25" ht="21" customHeight="1" x14ac:dyDescent="0.6">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row>
    <row r="440" spans="1:25" ht="21" customHeight="1" x14ac:dyDescent="0.6">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row>
    <row r="441" spans="1:25" ht="21" customHeight="1" x14ac:dyDescent="0.6">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row>
    <row r="442" spans="1:25" ht="21" customHeight="1" x14ac:dyDescent="0.6">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row>
    <row r="443" spans="1:25" ht="21" customHeight="1" x14ac:dyDescent="0.6">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row>
    <row r="444" spans="1:25" ht="21" customHeight="1" x14ac:dyDescent="0.6">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row>
    <row r="445" spans="1:25" ht="21" customHeight="1" x14ac:dyDescent="0.6">
      <c r="A445" s="125"/>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row>
    <row r="446" spans="1:25" ht="21" customHeight="1" x14ac:dyDescent="0.6">
      <c r="A446" s="125"/>
      <c r="B446" s="125"/>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row>
    <row r="447" spans="1:25" ht="21" customHeight="1" x14ac:dyDescent="0.6">
      <c r="A447" s="125"/>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row>
    <row r="448" spans="1:25" ht="21" customHeight="1" x14ac:dyDescent="0.6">
      <c r="A448" s="125"/>
      <c r="B448" s="125"/>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row>
    <row r="449" spans="1:25" ht="21" customHeight="1" x14ac:dyDescent="0.6">
      <c r="A449" s="125"/>
      <c r="B449" s="125"/>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row>
    <row r="450" spans="1:25" ht="21" customHeight="1" x14ac:dyDescent="0.6">
      <c r="A450" s="125"/>
      <c r="B450" s="125"/>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row>
    <row r="451" spans="1:25" ht="21" customHeight="1" x14ac:dyDescent="0.6">
      <c r="A451" s="125"/>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row>
    <row r="452" spans="1:25" ht="21" customHeight="1" x14ac:dyDescent="0.6">
      <c r="A452" s="125"/>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row>
    <row r="453" spans="1:25" ht="21" customHeight="1" x14ac:dyDescent="0.6">
      <c r="A453" s="125"/>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row>
    <row r="454" spans="1:25" ht="21" customHeight="1" x14ac:dyDescent="0.6">
      <c r="A454" s="125"/>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row>
    <row r="455" spans="1:25" ht="21" customHeight="1" x14ac:dyDescent="0.6">
      <c r="A455" s="125"/>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row>
    <row r="456" spans="1:25" ht="21" customHeight="1" x14ac:dyDescent="0.6">
      <c r="A456" s="125"/>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row>
    <row r="457" spans="1:25" ht="21" customHeight="1" x14ac:dyDescent="0.6">
      <c r="A457" s="125"/>
      <c r="B457" s="125"/>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row>
    <row r="458" spans="1:25" ht="21" customHeight="1" x14ac:dyDescent="0.6">
      <c r="A458" s="125"/>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row>
    <row r="459" spans="1:25" ht="21" customHeight="1" x14ac:dyDescent="0.6">
      <c r="A459" s="125"/>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row>
    <row r="460" spans="1:25" ht="21" customHeight="1" x14ac:dyDescent="0.6">
      <c r="A460" s="125"/>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row>
    <row r="461" spans="1:25" ht="21" customHeight="1" x14ac:dyDescent="0.6">
      <c r="A461" s="125"/>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row>
    <row r="462" spans="1:25" ht="21" customHeight="1" x14ac:dyDescent="0.6">
      <c r="A462" s="125"/>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row>
    <row r="463" spans="1:25" ht="21" customHeight="1" x14ac:dyDescent="0.6">
      <c r="A463" s="125"/>
      <c r="B463" s="125"/>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row>
    <row r="464" spans="1:25" ht="21" customHeight="1" x14ac:dyDescent="0.6">
      <c r="A464" s="125"/>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row>
    <row r="465" spans="1:25" ht="21" customHeight="1" x14ac:dyDescent="0.6">
      <c r="A465" s="125"/>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row>
    <row r="466" spans="1:25" ht="21" customHeight="1" x14ac:dyDescent="0.6">
      <c r="A466" s="125"/>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row>
    <row r="467" spans="1:25" ht="21" customHeight="1" x14ac:dyDescent="0.6">
      <c r="A467" s="125"/>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row>
    <row r="468" spans="1:25" ht="21" customHeight="1" x14ac:dyDescent="0.6">
      <c r="A468" s="125"/>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row>
    <row r="469" spans="1:25" ht="21" customHeight="1" x14ac:dyDescent="0.6">
      <c r="A469" s="125"/>
      <c r="B469" s="125"/>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row>
    <row r="470" spans="1:25" ht="21" customHeight="1" x14ac:dyDescent="0.6">
      <c r="A470" s="125"/>
      <c r="B470" s="125"/>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row>
    <row r="471" spans="1:25" ht="21" customHeight="1" x14ac:dyDescent="0.6">
      <c r="A471" s="125"/>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row>
    <row r="472" spans="1:25" ht="21" customHeight="1" x14ac:dyDescent="0.6">
      <c r="A472" s="125"/>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row>
    <row r="473" spans="1:25" ht="21" customHeight="1" x14ac:dyDescent="0.6">
      <c r="A473" s="125"/>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row>
    <row r="474" spans="1:25" ht="21" customHeight="1" x14ac:dyDescent="0.6">
      <c r="A474" s="125"/>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row>
    <row r="475" spans="1:25" ht="21" customHeight="1" x14ac:dyDescent="0.6">
      <c r="A475" s="125"/>
      <c r="B475" s="125"/>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row>
    <row r="476" spans="1:25" ht="21" customHeight="1" x14ac:dyDescent="0.6">
      <c r="A476" s="125"/>
      <c r="B476" s="125"/>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row>
    <row r="477" spans="1:25" ht="21" customHeight="1" x14ac:dyDescent="0.6">
      <c r="A477" s="125"/>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row>
    <row r="478" spans="1:25" ht="21" customHeight="1" x14ac:dyDescent="0.6">
      <c r="A478" s="125"/>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row>
    <row r="479" spans="1:25" ht="21" customHeight="1" x14ac:dyDescent="0.6">
      <c r="A479" s="125"/>
      <c r="B479" s="125"/>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row>
    <row r="480" spans="1:25" ht="21" customHeight="1" x14ac:dyDescent="0.6">
      <c r="A480" s="125"/>
      <c r="B480" s="125"/>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row>
    <row r="481" spans="1:25" ht="21" customHeight="1" x14ac:dyDescent="0.6">
      <c r="A481" s="125"/>
      <c r="B481" s="125"/>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row>
    <row r="482" spans="1:25" ht="21" customHeight="1" x14ac:dyDescent="0.6">
      <c r="A482" s="125"/>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row>
    <row r="483" spans="1:25" ht="21" customHeight="1" x14ac:dyDescent="0.6">
      <c r="A483" s="125"/>
      <c r="B483" s="125"/>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row>
    <row r="484" spans="1:25" ht="21" customHeight="1" x14ac:dyDescent="0.6">
      <c r="A484" s="125"/>
      <c r="B484" s="125"/>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row>
    <row r="485" spans="1:25" ht="21" customHeight="1" x14ac:dyDescent="0.6">
      <c r="A485" s="125"/>
      <c r="B485" s="125"/>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row>
    <row r="486" spans="1:25" ht="21" customHeight="1" x14ac:dyDescent="0.6">
      <c r="A486" s="125"/>
      <c r="B486" s="125"/>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row>
    <row r="487" spans="1:25" ht="21" customHeight="1" x14ac:dyDescent="0.6">
      <c r="A487" s="125"/>
      <c r="B487" s="125"/>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row>
    <row r="488" spans="1:25" ht="21" customHeight="1" x14ac:dyDescent="0.6">
      <c r="A488" s="125"/>
      <c r="B488" s="125"/>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row>
    <row r="489" spans="1:25" ht="21" customHeight="1" x14ac:dyDescent="0.6">
      <c r="A489" s="125"/>
      <c r="B489" s="125"/>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row>
    <row r="490" spans="1:25" ht="21" customHeight="1" x14ac:dyDescent="0.6">
      <c r="A490" s="125"/>
      <c r="B490" s="125"/>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row>
    <row r="491" spans="1:25" ht="21" customHeight="1" x14ac:dyDescent="0.6">
      <c r="A491" s="125"/>
      <c r="B491" s="125"/>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row>
    <row r="492" spans="1:25" ht="21" customHeight="1" x14ac:dyDescent="0.6">
      <c r="A492" s="125"/>
      <c r="B492" s="125"/>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row>
    <row r="493" spans="1:25" ht="21" customHeight="1" x14ac:dyDescent="0.6">
      <c r="A493" s="125"/>
      <c r="B493" s="125"/>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row>
    <row r="494" spans="1:25" ht="21" customHeight="1" x14ac:dyDescent="0.6">
      <c r="A494" s="125"/>
      <c r="B494" s="125"/>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row>
    <row r="495" spans="1:25" ht="21" customHeight="1" x14ac:dyDescent="0.6">
      <c r="A495" s="125"/>
      <c r="B495" s="125"/>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row>
    <row r="496" spans="1:25" ht="21" customHeight="1" x14ac:dyDescent="0.6">
      <c r="A496" s="125"/>
      <c r="B496" s="125"/>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row>
    <row r="497" spans="1:25" ht="21" customHeight="1" x14ac:dyDescent="0.6">
      <c r="A497" s="125"/>
      <c r="B497" s="125"/>
      <c r="C497" s="125"/>
      <c r="D497" s="125"/>
      <c r="E497" s="125"/>
      <c r="F497" s="125"/>
      <c r="G497" s="125"/>
      <c r="H497" s="125"/>
      <c r="I497" s="125"/>
      <c r="J497" s="125"/>
      <c r="K497" s="125"/>
      <c r="L497" s="125"/>
      <c r="M497" s="125"/>
      <c r="N497" s="125"/>
      <c r="O497" s="125"/>
      <c r="P497" s="125"/>
      <c r="Q497" s="125"/>
      <c r="R497" s="125"/>
      <c r="S497" s="125"/>
      <c r="T497" s="125"/>
      <c r="U497" s="125"/>
      <c r="V497" s="125"/>
      <c r="W497" s="125"/>
      <c r="X497" s="125"/>
      <c r="Y497" s="125"/>
    </row>
    <row r="498" spans="1:25" ht="21" customHeight="1" x14ac:dyDescent="0.6">
      <c r="A498" s="125"/>
      <c r="B498" s="125"/>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row>
    <row r="499" spans="1:25" ht="21" customHeight="1" x14ac:dyDescent="0.6">
      <c r="A499" s="125"/>
      <c r="B499" s="125"/>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row>
    <row r="500" spans="1:25" ht="21" customHeight="1" x14ac:dyDescent="0.6">
      <c r="A500" s="125"/>
      <c r="B500" s="125"/>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row>
    <row r="501" spans="1:25" ht="21" customHeight="1" x14ac:dyDescent="0.6">
      <c r="A501" s="125"/>
      <c r="B501" s="125"/>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row>
    <row r="502" spans="1:25" ht="21" customHeight="1" x14ac:dyDescent="0.6">
      <c r="A502" s="125"/>
      <c r="B502" s="125"/>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row>
    <row r="503" spans="1:25" ht="21" customHeight="1" x14ac:dyDescent="0.6">
      <c r="A503" s="125"/>
      <c r="B503" s="125"/>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row>
    <row r="504" spans="1:25" ht="21" customHeight="1" x14ac:dyDescent="0.6">
      <c r="A504" s="125"/>
      <c r="B504" s="125"/>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row>
    <row r="505" spans="1:25" ht="21" customHeight="1" x14ac:dyDescent="0.6">
      <c r="A505" s="125"/>
      <c r="B505" s="125"/>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row>
    <row r="506" spans="1:25" ht="21" customHeight="1" x14ac:dyDescent="0.6">
      <c r="A506" s="125"/>
      <c r="B506" s="125"/>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row>
    <row r="507" spans="1:25" ht="21" customHeight="1" x14ac:dyDescent="0.6">
      <c r="A507" s="125"/>
      <c r="B507" s="125"/>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row>
    <row r="508" spans="1:25" ht="21" customHeight="1" x14ac:dyDescent="0.6">
      <c r="A508" s="125"/>
      <c r="B508" s="125"/>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row>
    <row r="509" spans="1:25" ht="21" customHeight="1" x14ac:dyDescent="0.6">
      <c r="A509" s="125"/>
      <c r="B509" s="125"/>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row>
    <row r="510" spans="1:25" ht="21" customHeight="1" x14ac:dyDescent="0.6">
      <c r="A510" s="125"/>
      <c r="B510" s="125"/>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row>
    <row r="511" spans="1:25" ht="21" customHeight="1" x14ac:dyDescent="0.6">
      <c r="A511" s="125"/>
      <c r="B511" s="125"/>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row>
    <row r="512" spans="1:25" ht="21" customHeight="1" x14ac:dyDescent="0.6">
      <c r="A512" s="125"/>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row>
    <row r="513" spans="1:25" ht="21" customHeight="1" x14ac:dyDescent="0.6">
      <c r="A513" s="125"/>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row>
    <row r="514" spans="1:25" ht="21" customHeight="1" x14ac:dyDescent="0.6">
      <c r="A514" s="125"/>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row>
    <row r="515" spans="1:25" ht="21" customHeight="1" x14ac:dyDescent="0.6">
      <c r="A515" s="125"/>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row>
    <row r="516" spans="1:25" ht="21" customHeight="1" x14ac:dyDescent="0.6">
      <c r="A516" s="125"/>
      <c r="B516" s="125"/>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row>
    <row r="517" spans="1:25" ht="21" customHeight="1" x14ac:dyDescent="0.6">
      <c r="A517" s="125"/>
      <c r="B517" s="125"/>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row>
    <row r="518" spans="1:25" ht="21" customHeight="1" x14ac:dyDescent="0.6">
      <c r="A518" s="125"/>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row>
    <row r="519" spans="1:25" ht="21" customHeight="1" x14ac:dyDescent="0.6">
      <c r="A519" s="125"/>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row>
    <row r="520" spans="1:25" ht="21" customHeight="1" x14ac:dyDescent="0.6">
      <c r="A520" s="125"/>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row>
    <row r="521" spans="1:25" ht="21" customHeight="1" x14ac:dyDescent="0.6">
      <c r="A521" s="125"/>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row>
    <row r="522" spans="1:25" ht="21" customHeight="1" x14ac:dyDescent="0.6">
      <c r="A522" s="125"/>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row>
    <row r="523" spans="1:25" ht="21" customHeight="1" x14ac:dyDescent="0.6">
      <c r="A523" s="125"/>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row>
    <row r="524" spans="1:25" ht="21" customHeight="1" x14ac:dyDescent="0.6">
      <c r="A524" s="125"/>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row>
    <row r="525" spans="1:25" ht="21" customHeight="1" x14ac:dyDescent="0.6">
      <c r="A525" s="125"/>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row>
    <row r="526" spans="1:25" ht="21" customHeight="1" x14ac:dyDescent="0.6">
      <c r="A526" s="125"/>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row>
    <row r="527" spans="1:25" ht="21" customHeight="1" x14ac:dyDescent="0.6">
      <c r="A527" s="125"/>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row>
    <row r="528" spans="1:25" ht="21" customHeight="1" x14ac:dyDescent="0.6">
      <c r="A528" s="125"/>
      <c r="B528" s="125"/>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row>
    <row r="529" spans="1:25" ht="21" customHeight="1" x14ac:dyDescent="0.6">
      <c r="A529" s="125"/>
      <c r="B529" s="125"/>
      <c r="C529" s="125"/>
      <c r="D529" s="125"/>
      <c r="E529" s="125"/>
      <c r="F529" s="125"/>
      <c r="G529" s="125"/>
      <c r="H529" s="125"/>
      <c r="I529" s="125"/>
      <c r="J529" s="125"/>
      <c r="K529" s="125"/>
      <c r="L529" s="125"/>
      <c r="M529" s="125"/>
      <c r="N529" s="125"/>
      <c r="O529" s="125"/>
      <c r="P529" s="125"/>
      <c r="Q529" s="125"/>
      <c r="R529" s="125"/>
      <c r="S529" s="125"/>
      <c r="T529" s="125"/>
      <c r="U529" s="125"/>
      <c r="V529" s="125"/>
      <c r="W529" s="125"/>
      <c r="X529" s="125"/>
      <c r="Y529" s="125"/>
    </row>
    <row r="530" spans="1:25" ht="21" customHeight="1" x14ac:dyDescent="0.6">
      <c r="A530" s="125"/>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row>
    <row r="531" spans="1:25" ht="21" customHeight="1" x14ac:dyDescent="0.6">
      <c r="A531" s="125"/>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row>
    <row r="532" spans="1:25" ht="21" customHeight="1" x14ac:dyDescent="0.6">
      <c r="A532" s="125"/>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row>
    <row r="533" spans="1:25" ht="21" customHeight="1" x14ac:dyDescent="0.6">
      <c r="A533" s="125"/>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row>
    <row r="534" spans="1:25" ht="21" customHeight="1" x14ac:dyDescent="0.6">
      <c r="A534" s="125"/>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row>
    <row r="535" spans="1:25" ht="21" customHeight="1" x14ac:dyDescent="0.6">
      <c r="A535" s="125"/>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row>
    <row r="536" spans="1:25" ht="21" customHeight="1" x14ac:dyDescent="0.6">
      <c r="A536" s="125"/>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row>
    <row r="537" spans="1:25" ht="21" customHeight="1" x14ac:dyDescent="0.6">
      <c r="A537" s="125"/>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row>
    <row r="538" spans="1:25" ht="21" customHeight="1" x14ac:dyDescent="0.6">
      <c r="A538" s="125"/>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row>
    <row r="539" spans="1:25" ht="21" customHeight="1" x14ac:dyDescent="0.6">
      <c r="A539" s="125"/>
      <c r="B539" s="125"/>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row>
    <row r="540" spans="1:25" ht="21" customHeight="1" x14ac:dyDescent="0.6">
      <c r="A540" s="125"/>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row>
    <row r="541" spans="1:25" ht="21" customHeight="1" x14ac:dyDescent="0.6">
      <c r="A541" s="125"/>
      <c r="B541" s="125"/>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row>
    <row r="542" spans="1:25" ht="21" customHeight="1" x14ac:dyDescent="0.6">
      <c r="A542" s="125"/>
      <c r="B542" s="125"/>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row>
    <row r="543" spans="1:25" ht="21" customHeight="1" x14ac:dyDescent="0.6">
      <c r="A543" s="125"/>
      <c r="B543" s="125"/>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row>
    <row r="544" spans="1:25" ht="21" customHeight="1" x14ac:dyDescent="0.6">
      <c r="A544" s="125"/>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row>
    <row r="545" spans="1:25" ht="21" customHeight="1" x14ac:dyDescent="0.6">
      <c r="A545" s="125"/>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row>
    <row r="546" spans="1:25" ht="21" customHeight="1" x14ac:dyDescent="0.6">
      <c r="A546" s="125"/>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row>
    <row r="547" spans="1:25" ht="21" customHeight="1" x14ac:dyDescent="0.6">
      <c r="A547" s="125"/>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row>
    <row r="548" spans="1:25" ht="21" customHeight="1" x14ac:dyDescent="0.6">
      <c r="A548" s="125"/>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row>
    <row r="549" spans="1:25" ht="21" customHeight="1" x14ac:dyDescent="0.6">
      <c r="A549" s="125"/>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row>
    <row r="550" spans="1:25" ht="21" customHeight="1" x14ac:dyDescent="0.6">
      <c r="A550" s="125"/>
      <c r="B550" s="125"/>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row>
    <row r="551" spans="1:25" ht="21" customHeight="1" x14ac:dyDescent="0.6">
      <c r="A551" s="125"/>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row>
    <row r="552" spans="1:25" ht="21" customHeight="1" x14ac:dyDescent="0.6">
      <c r="A552" s="125"/>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row>
    <row r="553" spans="1:25" ht="21" customHeight="1" x14ac:dyDescent="0.6">
      <c r="A553" s="125"/>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row>
    <row r="554" spans="1:25" ht="21" customHeight="1" x14ac:dyDescent="0.6">
      <c r="A554" s="125"/>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row>
    <row r="555" spans="1:25" ht="21" customHeight="1" x14ac:dyDescent="0.6">
      <c r="A555" s="125"/>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row>
    <row r="556" spans="1:25" ht="21" customHeight="1" x14ac:dyDescent="0.6">
      <c r="A556" s="125"/>
      <c r="B556" s="125"/>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row>
    <row r="557" spans="1:25" ht="21" customHeight="1" x14ac:dyDescent="0.6">
      <c r="A557" s="125"/>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row>
    <row r="558" spans="1:25" ht="21" customHeight="1" x14ac:dyDescent="0.6">
      <c r="A558" s="125"/>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row>
    <row r="559" spans="1:25" ht="21" customHeight="1" x14ac:dyDescent="0.6">
      <c r="A559" s="125"/>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row>
    <row r="560" spans="1:25" ht="21" customHeight="1" x14ac:dyDescent="0.6">
      <c r="A560" s="125"/>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row>
    <row r="561" spans="1:25" ht="21" customHeight="1" x14ac:dyDescent="0.6">
      <c r="A561" s="125"/>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row>
    <row r="562" spans="1:25" ht="21" customHeight="1" x14ac:dyDescent="0.6">
      <c r="A562" s="125"/>
      <c r="B562" s="125"/>
      <c r="C562" s="125"/>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row>
    <row r="563" spans="1:25" ht="21" customHeight="1" x14ac:dyDescent="0.6">
      <c r="A563" s="125"/>
      <c r="B563" s="125"/>
      <c r="C563" s="125"/>
      <c r="D563" s="125"/>
      <c r="E563" s="125"/>
      <c r="F563" s="125"/>
      <c r="G563" s="125"/>
      <c r="H563" s="125"/>
      <c r="I563" s="125"/>
      <c r="J563" s="125"/>
      <c r="K563" s="125"/>
      <c r="L563" s="125"/>
      <c r="M563" s="125"/>
      <c r="N563" s="125"/>
      <c r="O563" s="125"/>
      <c r="P563" s="125"/>
      <c r="Q563" s="125"/>
      <c r="R563" s="125"/>
      <c r="S563" s="125"/>
      <c r="T563" s="125"/>
      <c r="U563" s="125"/>
      <c r="V563" s="125"/>
      <c r="W563" s="125"/>
      <c r="X563" s="125"/>
      <c r="Y563" s="125"/>
    </row>
    <row r="564" spans="1:25" ht="21" customHeight="1" x14ac:dyDescent="0.6">
      <c r="A564" s="125"/>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row>
    <row r="565" spans="1:25" ht="21" customHeight="1" x14ac:dyDescent="0.6">
      <c r="A565" s="125"/>
      <c r="B565" s="125"/>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row>
    <row r="566" spans="1:25" ht="21" customHeight="1" x14ac:dyDescent="0.6">
      <c r="A566" s="125"/>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row>
    <row r="567" spans="1:25" ht="21" customHeight="1" x14ac:dyDescent="0.6">
      <c r="A567" s="125"/>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row>
    <row r="568" spans="1:25" ht="21" customHeight="1" x14ac:dyDescent="0.6">
      <c r="A568" s="125"/>
      <c r="B568" s="125"/>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row>
    <row r="569" spans="1:25" ht="21" customHeight="1" x14ac:dyDescent="0.6">
      <c r="A569" s="125"/>
      <c r="B569" s="125"/>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row>
    <row r="570" spans="1:25" ht="21" customHeight="1" x14ac:dyDescent="0.6">
      <c r="A570" s="125"/>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row>
    <row r="571" spans="1:25" ht="21" customHeight="1" x14ac:dyDescent="0.6">
      <c r="A571" s="125"/>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row>
    <row r="572" spans="1:25" ht="21" customHeight="1" x14ac:dyDescent="0.6">
      <c r="A572" s="125"/>
      <c r="B572" s="125"/>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row>
    <row r="573" spans="1:25" ht="21" customHeight="1" x14ac:dyDescent="0.6">
      <c r="A573" s="125"/>
      <c r="B573" s="125"/>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row>
    <row r="574" spans="1:25" ht="21" customHeight="1" x14ac:dyDescent="0.6">
      <c r="A574" s="125"/>
      <c r="B574" s="125"/>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row>
    <row r="575" spans="1:25" ht="21" customHeight="1" x14ac:dyDescent="0.6">
      <c r="A575" s="125"/>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row>
    <row r="576" spans="1:25" ht="21" customHeight="1" x14ac:dyDescent="0.6">
      <c r="A576" s="125"/>
      <c r="B576" s="125"/>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row>
    <row r="577" spans="1:25" ht="21" customHeight="1" x14ac:dyDescent="0.6">
      <c r="A577" s="125"/>
      <c r="B577" s="125"/>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row>
    <row r="578" spans="1:25" ht="21" customHeight="1" x14ac:dyDescent="0.6">
      <c r="A578" s="125"/>
      <c r="B578" s="125"/>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row>
    <row r="579" spans="1:25" ht="21" customHeight="1" x14ac:dyDescent="0.6">
      <c r="A579" s="125"/>
      <c r="B579" s="125"/>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row>
    <row r="580" spans="1:25" ht="21" customHeight="1" x14ac:dyDescent="0.6">
      <c r="A580" s="125"/>
      <c r="B580" s="125"/>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row>
    <row r="581" spans="1:25" ht="21" customHeight="1" x14ac:dyDescent="0.6">
      <c r="A581" s="125"/>
      <c r="B581" s="125"/>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row>
    <row r="582" spans="1:25" ht="21" customHeight="1" x14ac:dyDescent="0.6">
      <c r="A582" s="125"/>
      <c r="B582" s="125"/>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row>
    <row r="583" spans="1:25" ht="21" customHeight="1" x14ac:dyDescent="0.6">
      <c r="A583" s="125"/>
      <c r="B583" s="125"/>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row>
    <row r="584" spans="1:25" ht="21" customHeight="1" x14ac:dyDescent="0.6">
      <c r="A584" s="125"/>
      <c r="B584" s="125"/>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row>
    <row r="585" spans="1:25" ht="21" customHeight="1" x14ac:dyDescent="0.6">
      <c r="A585" s="125"/>
      <c r="B585" s="125"/>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row>
    <row r="586" spans="1:25" ht="21" customHeight="1" x14ac:dyDescent="0.6">
      <c r="A586" s="125"/>
      <c r="B586" s="125"/>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row>
    <row r="587" spans="1:25" ht="21" customHeight="1" x14ac:dyDescent="0.6">
      <c r="A587" s="125"/>
      <c r="B587" s="125"/>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row>
    <row r="588" spans="1:25" ht="21" customHeight="1" x14ac:dyDescent="0.6">
      <c r="A588" s="125"/>
      <c r="B588" s="125"/>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row>
    <row r="589" spans="1:25" ht="21" customHeight="1" x14ac:dyDescent="0.6">
      <c r="A589" s="125"/>
      <c r="B589" s="125"/>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row>
    <row r="590" spans="1:25" ht="21" customHeight="1" x14ac:dyDescent="0.6">
      <c r="A590" s="125"/>
      <c r="B590" s="125"/>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row>
    <row r="591" spans="1:25" ht="21" customHeight="1" x14ac:dyDescent="0.6">
      <c r="A591" s="125"/>
      <c r="B591" s="125"/>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row>
    <row r="592" spans="1:25" ht="21" customHeight="1" x14ac:dyDescent="0.6">
      <c r="A592" s="125"/>
      <c r="B592" s="125"/>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row>
    <row r="593" spans="1:25" ht="21" customHeight="1" x14ac:dyDescent="0.6">
      <c r="A593" s="125"/>
      <c r="B593" s="125"/>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row>
    <row r="594" spans="1:25" ht="21" customHeight="1" x14ac:dyDescent="0.6">
      <c r="A594" s="125"/>
      <c r="B594" s="125"/>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row>
    <row r="595" spans="1:25" ht="21" customHeight="1" x14ac:dyDescent="0.6">
      <c r="A595" s="125"/>
      <c r="B595" s="125"/>
      <c r="C595" s="125"/>
      <c r="D595" s="125"/>
      <c r="E595" s="125"/>
      <c r="F595" s="125"/>
      <c r="G595" s="125"/>
      <c r="H595" s="125"/>
      <c r="I595" s="125"/>
      <c r="J595" s="125"/>
      <c r="K595" s="125"/>
      <c r="L595" s="125"/>
      <c r="M595" s="125"/>
      <c r="N595" s="125"/>
      <c r="O595" s="125"/>
      <c r="P595" s="125"/>
      <c r="Q595" s="125"/>
      <c r="R595" s="125"/>
      <c r="S595" s="125"/>
      <c r="T595" s="125"/>
      <c r="U595" s="125"/>
      <c r="V595" s="125"/>
      <c r="W595" s="125"/>
      <c r="X595" s="125"/>
      <c r="Y595" s="125"/>
    </row>
    <row r="596" spans="1:25" ht="21" customHeight="1" x14ac:dyDescent="0.6">
      <c r="A596" s="125"/>
      <c r="B596" s="125"/>
      <c r="C596" s="125"/>
      <c r="D596" s="125"/>
      <c r="E596" s="125"/>
      <c r="F596" s="125"/>
      <c r="G596" s="125"/>
      <c r="H596" s="125"/>
      <c r="I596" s="125"/>
      <c r="J596" s="125"/>
      <c r="K596" s="125"/>
      <c r="L596" s="125"/>
      <c r="M596" s="125"/>
      <c r="N596" s="125"/>
      <c r="O596" s="125"/>
      <c r="P596" s="125"/>
      <c r="Q596" s="125"/>
      <c r="R596" s="125"/>
      <c r="S596" s="125"/>
      <c r="T596" s="125"/>
      <c r="U596" s="125"/>
      <c r="V596" s="125"/>
      <c r="W596" s="125"/>
      <c r="X596" s="125"/>
      <c r="Y596" s="125"/>
    </row>
    <row r="597" spans="1:25" ht="21" customHeight="1" x14ac:dyDescent="0.6">
      <c r="A597" s="125"/>
      <c r="B597" s="125"/>
      <c r="C597" s="125"/>
      <c r="D597" s="125"/>
      <c r="E597" s="125"/>
      <c r="F597" s="125"/>
      <c r="G597" s="125"/>
      <c r="H597" s="125"/>
      <c r="I597" s="125"/>
      <c r="J597" s="125"/>
      <c r="K597" s="125"/>
      <c r="L597" s="125"/>
      <c r="M597" s="125"/>
      <c r="N597" s="125"/>
      <c r="O597" s="125"/>
      <c r="P597" s="125"/>
      <c r="Q597" s="125"/>
      <c r="R597" s="125"/>
      <c r="S597" s="125"/>
      <c r="T597" s="125"/>
      <c r="U597" s="125"/>
      <c r="V597" s="125"/>
      <c r="W597" s="125"/>
      <c r="X597" s="125"/>
      <c r="Y597" s="125"/>
    </row>
    <row r="598" spans="1:25" ht="21" customHeight="1" x14ac:dyDescent="0.6">
      <c r="A598" s="125"/>
      <c r="B598" s="125"/>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row>
    <row r="599" spans="1:25" ht="21" customHeight="1" x14ac:dyDescent="0.6">
      <c r="A599" s="125"/>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row>
    <row r="600" spans="1:25" ht="21" customHeight="1" x14ac:dyDescent="0.6">
      <c r="A600" s="125"/>
      <c r="B600" s="125"/>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row>
    <row r="601" spans="1:25" ht="21" customHeight="1" x14ac:dyDescent="0.6">
      <c r="A601" s="125"/>
      <c r="B601" s="125"/>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row>
    <row r="602" spans="1:25" ht="21" customHeight="1" x14ac:dyDescent="0.6">
      <c r="A602" s="125"/>
      <c r="B602" s="125"/>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row>
    <row r="603" spans="1:25" ht="21" customHeight="1" x14ac:dyDescent="0.6">
      <c r="A603" s="125"/>
      <c r="B603" s="125"/>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row>
    <row r="604" spans="1:25" ht="21" customHeight="1" x14ac:dyDescent="0.6">
      <c r="A604" s="125"/>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row>
    <row r="605" spans="1:25" ht="21" customHeight="1" x14ac:dyDescent="0.6">
      <c r="A605" s="125"/>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row>
    <row r="606" spans="1:25" ht="21" customHeight="1" x14ac:dyDescent="0.6">
      <c r="A606" s="125"/>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row>
    <row r="607" spans="1:25" ht="21" customHeight="1" x14ac:dyDescent="0.6">
      <c r="A607" s="125"/>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row>
    <row r="608" spans="1:25" ht="21" customHeight="1" x14ac:dyDescent="0.6">
      <c r="A608" s="125"/>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row>
    <row r="609" spans="1:25" ht="21" customHeight="1" x14ac:dyDescent="0.6">
      <c r="A609" s="125"/>
      <c r="B609" s="125"/>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row>
    <row r="610" spans="1:25" ht="21" customHeight="1" x14ac:dyDescent="0.6">
      <c r="A610" s="125"/>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row>
    <row r="611" spans="1:25" ht="21" customHeight="1" x14ac:dyDescent="0.6">
      <c r="A611" s="125"/>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row>
    <row r="612" spans="1:25" ht="21" customHeight="1" x14ac:dyDescent="0.6">
      <c r="A612" s="125"/>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row>
    <row r="613" spans="1:25" ht="21" customHeight="1" x14ac:dyDescent="0.6">
      <c r="A613" s="125"/>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row>
    <row r="614" spans="1:25" ht="21" customHeight="1" x14ac:dyDescent="0.6">
      <c r="A614" s="125"/>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row>
    <row r="615" spans="1:25" ht="21" customHeight="1" x14ac:dyDescent="0.6">
      <c r="A615" s="125"/>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row>
    <row r="616" spans="1:25" ht="21" customHeight="1" x14ac:dyDescent="0.6">
      <c r="A616" s="125"/>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row>
    <row r="617" spans="1:25" ht="21" customHeight="1" x14ac:dyDescent="0.6">
      <c r="A617" s="125"/>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row>
    <row r="618" spans="1:25" ht="21" customHeight="1" x14ac:dyDescent="0.6">
      <c r="A618" s="125"/>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row>
    <row r="619" spans="1:25" ht="21" customHeight="1" x14ac:dyDescent="0.6">
      <c r="A619" s="125"/>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row>
    <row r="620" spans="1:25" ht="21" customHeight="1" x14ac:dyDescent="0.6">
      <c r="A620" s="125"/>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row>
    <row r="621" spans="1:25" ht="21" customHeight="1" x14ac:dyDescent="0.6">
      <c r="A621" s="125"/>
      <c r="B621" s="125"/>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row>
    <row r="622" spans="1:25" ht="21" customHeight="1" x14ac:dyDescent="0.6">
      <c r="A622" s="125"/>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row>
    <row r="623" spans="1:25" ht="21" customHeight="1" x14ac:dyDescent="0.6">
      <c r="A623" s="125"/>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row>
    <row r="624" spans="1:25" ht="21" customHeight="1" x14ac:dyDescent="0.6">
      <c r="A624" s="125"/>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row>
    <row r="625" spans="1:25" ht="21" customHeight="1" x14ac:dyDescent="0.6">
      <c r="A625" s="125"/>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row>
    <row r="626" spans="1:25" ht="21" customHeight="1" x14ac:dyDescent="0.6">
      <c r="A626" s="125"/>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row>
    <row r="627" spans="1:25" ht="21" customHeight="1" x14ac:dyDescent="0.6">
      <c r="A627" s="125"/>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row>
    <row r="628" spans="1:25" ht="21" customHeight="1" x14ac:dyDescent="0.6">
      <c r="A628" s="125"/>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row>
    <row r="629" spans="1:25" ht="21" customHeight="1" x14ac:dyDescent="0.6">
      <c r="A629" s="125"/>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row>
    <row r="630" spans="1:25" ht="21" customHeight="1" x14ac:dyDescent="0.6">
      <c r="A630" s="125"/>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row>
    <row r="631" spans="1:25" ht="21" customHeight="1" x14ac:dyDescent="0.6">
      <c r="A631" s="125"/>
      <c r="B631" s="125"/>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row>
    <row r="632" spans="1:25" ht="21" customHeight="1" x14ac:dyDescent="0.6">
      <c r="A632" s="125"/>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row>
    <row r="633" spans="1:25" ht="21" customHeight="1" x14ac:dyDescent="0.6">
      <c r="A633" s="125"/>
      <c r="B633" s="125"/>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row>
    <row r="634" spans="1:25" ht="21" customHeight="1" x14ac:dyDescent="0.6">
      <c r="A634" s="125"/>
      <c r="B634" s="125"/>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row>
    <row r="635" spans="1:25" ht="21" customHeight="1" x14ac:dyDescent="0.6">
      <c r="A635" s="125"/>
      <c r="B635" s="125"/>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row>
    <row r="636" spans="1:25" ht="21" customHeight="1" x14ac:dyDescent="0.6">
      <c r="A636" s="125"/>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row>
    <row r="637" spans="1:25" ht="21" customHeight="1" x14ac:dyDescent="0.6">
      <c r="A637" s="125"/>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row>
    <row r="638" spans="1:25" ht="21" customHeight="1" x14ac:dyDescent="0.6">
      <c r="A638" s="125"/>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row>
    <row r="639" spans="1:25" ht="21" customHeight="1" x14ac:dyDescent="0.6">
      <c r="A639" s="125"/>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row>
    <row r="640" spans="1:25" ht="21" customHeight="1" x14ac:dyDescent="0.6">
      <c r="A640" s="125"/>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row>
    <row r="641" spans="1:25" ht="21" customHeight="1" x14ac:dyDescent="0.6">
      <c r="A641" s="125"/>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row>
    <row r="642" spans="1:25" ht="21" customHeight="1" x14ac:dyDescent="0.6">
      <c r="A642" s="125"/>
      <c r="B642" s="125"/>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row>
    <row r="643" spans="1:25" ht="21" customHeight="1" x14ac:dyDescent="0.6">
      <c r="A643" s="125"/>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row>
    <row r="644" spans="1:25" ht="21" customHeight="1" x14ac:dyDescent="0.6">
      <c r="A644" s="125"/>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row>
    <row r="645" spans="1:25" ht="21" customHeight="1" x14ac:dyDescent="0.6">
      <c r="A645" s="125"/>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row>
    <row r="646" spans="1:25" ht="21" customHeight="1" x14ac:dyDescent="0.6">
      <c r="A646" s="125"/>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row>
    <row r="647" spans="1:25" ht="21" customHeight="1" x14ac:dyDescent="0.6">
      <c r="A647" s="125"/>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row>
    <row r="648" spans="1:25" ht="21" customHeight="1" x14ac:dyDescent="0.6">
      <c r="A648" s="125"/>
      <c r="B648" s="125"/>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row>
    <row r="649" spans="1:25" ht="21" customHeight="1" x14ac:dyDescent="0.6">
      <c r="A649" s="125"/>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row>
    <row r="650" spans="1:25" ht="21" customHeight="1" x14ac:dyDescent="0.6">
      <c r="A650" s="125"/>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row>
    <row r="651" spans="1:25" ht="21" customHeight="1" x14ac:dyDescent="0.6">
      <c r="A651" s="125"/>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row>
    <row r="652" spans="1:25" ht="21" customHeight="1" x14ac:dyDescent="0.6">
      <c r="A652" s="125"/>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row>
    <row r="653" spans="1:25" ht="21" customHeight="1" x14ac:dyDescent="0.6">
      <c r="A653" s="125"/>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row>
    <row r="654" spans="1:25" ht="21" customHeight="1" x14ac:dyDescent="0.6">
      <c r="A654" s="125"/>
      <c r="B654" s="125"/>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row>
    <row r="655" spans="1:25" ht="21" customHeight="1" x14ac:dyDescent="0.6">
      <c r="A655" s="125"/>
      <c r="B655" s="125"/>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row>
    <row r="656" spans="1:25" ht="21" customHeight="1" x14ac:dyDescent="0.6">
      <c r="A656" s="125"/>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row>
    <row r="657" spans="1:25" ht="21" customHeight="1" x14ac:dyDescent="0.6">
      <c r="A657" s="125"/>
      <c r="B657" s="125"/>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row>
    <row r="658" spans="1:25" ht="21" customHeight="1" x14ac:dyDescent="0.6">
      <c r="A658" s="125"/>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row>
    <row r="659" spans="1:25" ht="21" customHeight="1" x14ac:dyDescent="0.6">
      <c r="A659" s="125"/>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row>
    <row r="660" spans="1:25" ht="21" customHeight="1" x14ac:dyDescent="0.6">
      <c r="A660" s="125"/>
      <c r="B660" s="125"/>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row>
    <row r="661" spans="1:25" ht="21" customHeight="1" x14ac:dyDescent="0.6">
      <c r="A661" s="125"/>
      <c r="B661" s="125"/>
      <c r="C661" s="125"/>
      <c r="D661" s="125"/>
      <c r="E661" s="125"/>
      <c r="F661" s="125"/>
      <c r="G661" s="125"/>
      <c r="H661" s="125"/>
      <c r="I661" s="125"/>
      <c r="J661" s="125"/>
      <c r="K661" s="125"/>
      <c r="L661" s="125"/>
      <c r="M661" s="125"/>
      <c r="N661" s="125"/>
      <c r="O661" s="125"/>
      <c r="P661" s="125"/>
      <c r="Q661" s="125"/>
      <c r="R661" s="125"/>
      <c r="S661" s="125"/>
      <c r="T661" s="125"/>
      <c r="U661" s="125"/>
      <c r="V661" s="125"/>
      <c r="W661" s="125"/>
      <c r="X661" s="125"/>
      <c r="Y661" s="125"/>
    </row>
    <row r="662" spans="1:25" ht="21" customHeight="1" x14ac:dyDescent="0.6">
      <c r="A662" s="125"/>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row>
    <row r="663" spans="1:25" ht="21" customHeight="1" x14ac:dyDescent="0.6">
      <c r="A663" s="125"/>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row>
    <row r="664" spans="1:25" ht="21" customHeight="1" x14ac:dyDescent="0.6">
      <c r="A664" s="125"/>
      <c r="B664" s="125"/>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row>
    <row r="665" spans="1:25" ht="21" customHeight="1" x14ac:dyDescent="0.6">
      <c r="A665" s="125"/>
      <c r="B665" s="125"/>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row>
    <row r="666" spans="1:25" ht="21" customHeight="1" x14ac:dyDescent="0.6">
      <c r="A666" s="125"/>
      <c r="B666" s="125"/>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row>
    <row r="667" spans="1:25" ht="21" customHeight="1" x14ac:dyDescent="0.6">
      <c r="A667" s="125"/>
      <c r="B667" s="125"/>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row>
    <row r="668" spans="1:25" ht="21" customHeight="1" x14ac:dyDescent="0.6">
      <c r="A668" s="125"/>
      <c r="B668" s="125"/>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row>
    <row r="669" spans="1:25" ht="21" customHeight="1" x14ac:dyDescent="0.6">
      <c r="A669" s="125"/>
      <c r="B669" s="125"/>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row>
    <row r="670" spans="1:25" ht="21" customHeight="1" x14ac:dyDescent="0.6">
      <c r="A670" s="125"/>
      <c r="B670" s="125"/>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row>
    <row r="671" spans="1:25" ht="21" customHeight="1" x14ac:dyDescent="0.6">
      <c r="A671" s="125"/>
      <c r="B671" s="125"/>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row>
    <row r="672" spans="1:25" ht="21" customHeight="1" x14ac:dyDescent="0.6">
      <c r="A672" s="125"/>
      <c r="B672" s="125"/>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row>
    <row r="673" spans="1:25" ht="21" customHeight="1" x14ac:dyDescent="0.6">
      <c r="A673" s="125"/>
      <c r="B673" s="125"/>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row>
    <row r="674" spans="1:25" ht="21" customHeight="1" x14ac:dyDescent="0.6">
      <c r="A674" s="125"/>
      <c r="B674" s="125"/>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row>
    <row r="675" spans="1:25" ht="21" customHeight="1" x14ac:dyDescent="0.6">
      <c r="A675" s="125"/>
      <c r="B675" s="125"/>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row>
    <row r="676" spans="1:25" ht="21" customHeight="1" x14ac:dyDescent="0.6">
      <c r="A676" s="125"/>
      <c r="B676" s="125"/>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row>
    <row r="677" spans="1:25" ht="21" customHeight="1" x14ac:dyDescent="0.6">
      <c r="A677" s="125"/>
      <c r="B677" s="125"/>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row>
    <row r="678" spans="1:25" ht="21" customHeight="1" x14ac:dyDescent="0.6">
      <c r="A678" s="125"/>
      <c r="B678" s="125"/>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row>
    <row r="679" spans="1:25" ht="21" customHeight="1" x14ac:dyDescent="0.6">
      <c r="A679" s="125"/>
      <c r="B679" s="125"/>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row>
    <row r="680" spans="1:25" ht="21" customHeight="1" x14ac:dyDescent="0.6">
      <c r="A680" s="125"/>
      <c r="B680" s="125"/>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row>
    <row r="681" spans="1:25" ht="21" customHeight="1" x14ac:dyDescent="0.6">
      <c r="A681" s="125"/>
      <c r="B681" s="125"/>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row>
    <row r="682" spans="1:25" ht="21" customHeight="1" x14ac:dyDescent="0.6">
      <c r="A682" s="125"/>
      <c r="B682" s="125"/>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row>
    <row r="683" spans="1:25" ht="21" customHeight="1" x14ac:dyDescent="0.6">
      <c r="A683" s="125"/>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row>
    <row r="684" spans="1:25" ht="21" customHeight="1" x14ac:dyDescent="0.6">
      <c r="A684" s="125"/>
      <c r="B684" s="125"/>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row>
    <row r="685" spans="1:25" ht="21" customHeight="1" x14ac:dyDescent="0.6">
      <c r="A685" s="125"/>
      <c r="B685" s="125"/>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row>
    <row r="686" spans="1:25" ht="21" customHeight="1" x14ac:dyDescent="0.6">
      <c r="A686" s="125"/>
      <c r="B686" s="125"/>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row>
    <row r="687" spans="1:25" ht="21" customHeight="1" x14ac:dyDescent="0.6">
      <c r="A687" s="125"/>
      <c r="B687" s="125"/>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row>
    <row r="688" spans="1:25" ht="21" customHeight="1" x14ac:dyDescent="0.6">
      <c r="A688" s="125"/>
      <c r="B688" s="125"/>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row>
    <row r="689" spans="1:25" ht="21" customHeight="1" x14ac:dyDescent="0.6">
      <c r="A689" s="125"/>
      <c r="B689" s="125"/>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row>
    <row r="690" spans="1:25" ht="21" customHeight="1" x14ac:dyDescent="0.6">
      <c r="A690" s="125"/>
      <c r="B690" s="125"/>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row>
    <row r="691" spans="1:25" ht="21" customHeight="1" x14ac:dyDescent="0.6">
      <c r="A691" s="125"/>
      <c r="B691" s="125"/>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row>
    <row r="692" spans="1:25" ht="21" customHeight="1" x14ac:dyDescent="0.6">
      <c r="A692" s="125"/>
      <c r="B692" s="125"/>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row>
    <row r="693" spans="1:25" ht="21" customHeight="1" x14ac:dyDescent="0.6">
      <c r="A693" s="125"/>
      <c r="B693" s="125"/>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row>
    <row r="694" spans="1:25" ht="21" customHeight="1" x14ac:dyDescent="0.6">
      <c r="A694" s="125"/>
      <c r="B694" s="125"/>
      <c r="C694" s="125"/>
      <c r="D694" s="125"/>
      <c r="E694" s="125"/>
      <c r="F694" s="125"/>
      <c r="G694" s="125"/>
      <c r="H694" s="125"/>
      <c r="I694" s="125"/>
      <c r="J694" s="125"/>
      <c r="K694" s="125"/>
      <c r="L694" s="125"/>
      <c r="M694" s="125"/>
      <c r="N694" s="125"/>
      <c r="O694" s="125"/>
      <c r="P694" s="125"/>
      <c r="Q694" s="125"/>
      <c r="R694" s="125"/>
      <c r="S694" s="125"/>
      <c r="T694" s="125"/>
      <c r="U694" s="125"/>
      <c r="V694" s="125"/>
      <c r="W694" s="125"/>
      <c r="X694" s="125"/>
      <c r="Y694" s="125"/>
    </row>
    <row r="695" spans="1:25" ht="21" customHeight="1" x14ac:dyDescent="0.6">
      <c r="A695" s="125"/>
      <c r="B695" s="125"/>
      <c r="C695" s="125"/>
      <c r="D695" s="125"/>
      <c r="E695" s="125"/>
      <c r="F695" s="125"/>
      <c r="G695" s="125"/>
      <c r="H695" s="125"/>
      <c r="I695" s="125"/>
      <c r="J695" s="125"/>
      <c r="K695" s="125"/>
      <c r="L695" s="125"/>
      <c r="M695" s="125"/>
      <c r="N695" s="125"/>
      <c r="O695" s="125"/>
      <c r="P695" s="125"/>
      <c r="Q695" s="125"/>
      <c r="R695" s="125"/>
      <c r="S695" s="125"/>
      <c r="T695" s="125"/>
      <c r="U695" s="125"/>
      <c r="V695" s="125"/>
      <c r="W695" s="125"/>
      <c r="X695" s="125"/>
      <c r="Y695" s="125"/>
    </row>
    <row r="696" spans="1:25" ht="21" customHeight="1" x14ac:dyDescent="0.6">
      <c r="A696" s="125"/>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row>
    <row r="697" spans="1:25" ht="21" customHeight="1" x14ac:dyDescent="0.6">
      <c r="A697" s="125"/>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row>
    <row r="698" spans="1:25" ht="21" customHeight="1" x14ac:dyDescent="0.6">
      <c r="A698" s="125"/>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row>
    <row r="699" spans="1:25" ht="21" customHeight="1" x14ac:dyDescent="0.6">
      <c r="A699" s="125"/>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row>
    <row r="700" spans="1:25" ht="21" customHeight="1" x14ac:dyDescent="0.6">
      <c r="A700" s="125"/>
      <c r="B700" s="125"/>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row>
    <row r="701" spans="1:25" ht="21" customHeight="1" x14ac:dyDescent="0.6">
      <c r="A701" s="125"/>
      <c r="B701" s="125"/>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row>
    <row r="702" spans="1:25" ht="21" customHeight="1" x14ac:dyDescent="0.6">
      <c r="A702" s="125"/>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row>
    <row r="703" spans="1:25" ht="21" customHeight="1" x14ac:dyDescent="0.6">
      <c r="A703" s="125"/>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row>
    <row r="704" spans="1:25" ht="21" customHeight="1" x14ac:dyDescent="0.6">
      <c r="A704" s="125"/>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row>
    <row r="705" spans="1:25" ht="21" customHeight="1" x14ac:dyDescent="0.6">
      <c r="A705" s="125"/>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row>
    <row r="706" spans="1:25" ht="21" customHeight="1" x14ac:dyDescent="0.6">
      <c r="A706" s="125"/>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row>
    <row r="707" spans="1:25" ht="21" customHeight="1" x14ac:dyDescent="0.6">
      <c r="A707" s="125"/>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row>
    <row r="708" spans="1:25" ht="21" customHeight="1" x14ac:dyDescent="0.6">
      <c r="A708" s="125"/>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row>
    <row r="709" spans="1:25" ht="21" customHeight="1" x14ac:dyDescent="0.6">
      <c r="A709" s="125"/>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row>
    <row r="710" spans="1:25" ht="21" customHeight="1" x14ac:dyDescent="0.6">
      <c r="A710" s="125"/>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row>
    <row r="711" spans="1:25" ht="21" customHeight="1" x14ac:dyDescent="0.6">
      <c r="A711" s="125"/>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row>
    <row r="712" spans="1:25" ht="21" customHeight="1" x14ac:dyDescent="0.6">
      <c r="A712" s="125"/>
      <c r="B712" s="125"/>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row>
    <row r="713" spans="1:25" ht="21" customHeight="1" x14ac:dyDescent="0.6">
      <c r="A713" s="125"/>
      <c r="B713" s="125"/>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row>
    <row r="714" spans="1:25" ht="21" customHeight="1" x14ac:dyDescent="0.6">
      <c r="A714" s="125"/>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row>
    <row r="715" spans="1:25" ht="21" customHeight="1" x14ac:dyDescent="0.6">
      <c r="A715" s="125"/>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row>
    <row r="716" spans="1:25" ht="21" customHeight="1" x14ac:dyDescent="0.6">
      <c r="A716" s="125"/>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row>
    <row r="717" spans="1:25" ht="21" customHeight="1" x14ac:dyDescent="0.6">
      <c r="A717" s="125"/>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row>
    <row r="718" spans="1:25" ht="21" customHeight="1" x14ac:dyDescent="0.6">
      <c r="A718" s="125"/>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row>
    <row r="719" spans="1:25" ht="21" customHeight="1" x14ac:dyDescent="0.6">
      <c r="A719" s="125"/>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row>
    <row r="720" spans="1:25" ht="21" customHeight="1" x14ac:dyDescent="0.6">
      <c r="A720" s="125"/>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row>
    <row r="721" spans="1:25" ht="21" customHeight="1" x14ac:dyDescent="0.6">
      <c r="A721" s="125"/>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row>
    <row r="722" spans="1:25" ht="21" customHeight="1" x14ac:dyDescent="0.6">
      <c r="A722" s="125"/>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row>
    <row r="723" spans="1:25" ht="21" customHeight="1" x14ac:dyDescent="0.6">
      <c r="A723" s="125"/>
      <c r="B723" s="125"/>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row>
    <row r="724" spans="1:25" ht="21" customHeight="1" x14ac:dyDescent="0.6">
      <c r="A724" s="125"/>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row>
    <row r="725" spans="1:25" ht="21" customHeight="1" x14ac:dyDescent="0.6">
      <c r="A725" s="125"/>
      <c r="B725" s="125"/>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row>
    <row r="726" spans="1:25" ht="21" customHeight="1" x14ac:dyDescent="0.6">
      <c r="A726" s="125"/>
      <c r="B726" s="125"/>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row>
    <row r="727" spans="1:25" ht="21" customHeight="1" x14ac:dyDescent="0.6">
      <c r="A727" s="125"/>
      <c r="B727" s="125"/>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row>
    <row r="728" spans="1:25" ht="21" customHeight="1" x14ac:dyDescent="0.6">
      <c r="A728" s="125"/>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row>
    <row r="729" spans="1:25" ht="21" customHeight="1" x14ac:dyDescent="0.6">
      <c r="A729" s="125"/>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row>
    <row r="730" spans="1:25" ht="21" customHeight="1" x14ac:dyDescent="0.6">
      <c r="A730" s="125"/>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row>
    <row r="731" spans="1:25" ht="21" customHeight="1" x14ac:dyDescent="0.6">
      <c r="A731" s="125"/>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row>
    <row r="732" spans="1:25" ht="21" customHeight="1" x14ac:dyDescent="0.6">
      <c r="A732" s="125"/>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row>
    <row r="733" spans="1:25" ht="21" customHeight="1" x14ac:dyDescent="0.6">
      <c r="A733" s="125"/>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row>
    <row r="734" spans="1:25" ht="21" customHeight="1" x14ac:dyDescent="0.6">
      <c r="A734" s="125"/>
      <c r="B734" s="125"/>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row>
    <row r="735" spans="1:25" ht="21" customHeight="1" x14ac:dyDescent="0.6">
      <c r="A735" s="125"/>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row>
    <row r="736" spans="1:25" ht="21" customHeight="1" x14ac:dyDescent="0.6">
      <c r="A736" s="125"/>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row>
    <row r="737" spans="1:25" ht="21" customHeight="1" x14ac:dyDescent="0.6">
      <c r="A737" s="125"/>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row>
    <row r="738" spans="1:25" ht="21" customHeight="1" x14ac:dyDescent="0.6">
      <c r="A738" s="125"/>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row>
    <row r="739" spans="1:25" ht="21" customHeight="1" x14ac:dyDescent="0.6">
      <c r="A739" s="125"/>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row>
    <row r="740" spans="1:25" ht="21" customHeight="1" x14ac:dyDescent="0.6">
      <c r="A740" s="125"/>
      <c r="B740" s="125"/>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row>
    <row r="741" spans="1:25" ht="21" customHeight="1" x14ac:dyDescent="0.6">
      <c r="A741" s="125"/>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ht="21" customHeight="1" x14ac:dyDescent="0.6">
      <c r="A742" s="125"/>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row>
    <row r="743" spans="1:25" ht="21" customHeight="1" x14ac:dyDescent="0.6">
      <c r="A743" s="125"/>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row>
    <row r="744" spans="1:25" ht="21" customHeight="1" x14ac:dyDescent="0.6">
      <c r="A744" s="125"/>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row>
    <row r="745" spans="1:25" ht="21" customHeight="1" x14ac:dyDescent="0.6">
      <c r="A745" s="125"/>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row>
    <row r="746" spans="1:25" ht="21" customHeight="1" x14ac:dyDescent="0.6">
      <c r="A746" s="125"/>
      <c r="B746" s="125"/>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row>
    <row r="747" spans="1:25" ht="21" customHeight="1" x14ac:dyDescent="0.6">
      <c r="A747" s="125"/>
      <c r="B747" s="125"/>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row>
    <row r="748" spans="1:25" ht="21" customHeight="1" x14ac:dyDescent="0.6">
      <c r="A748" s="125"/>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row>
    <row r="749" spans="1:25" ht="21" customHeight="1" x14ac:dyDescent="0.6">
      <c r="A749" s="125"/>
      <c r="B749" s="125"/>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row>
    <row r="750" spans="1:25" ht="21" customHeight="1" x14ac:dyDescent="0.6">
      <c r="A750" s="125"/>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row>
    <row r="751" spans="1:25" ht="21" customHeight="1" x14ac:dyDescent="0.6">
      <c r="A751" s="125"/>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row>
    <row r="752" spans="1:25" ht="21" customHeight="1" x14ac:dyDescent="0.6">
      <c r="A752" s="125"/>
      <c r="B752" s="125"/>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row>
    <row r="753" spans="1:25" ht="21" customHeight="1" x14ac:dyDescent="0.6">
      <c r="A753" s="125"/>
      <c r="B753" s="125"/>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row>
    <row r="754" spans="1:25" ht="21" customHeight="1" x14ac:dyDescent="0.6">
      <c r="A754" s="125"/>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row>
    <row r="755" spans="1:25" ht="21" customHeight="1" x14ac:dyDescent="0.6">
      <c r="A755" s="125"/>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row>
    <row r="756" spans="1:25" ht="21" customHeight="1" x14ac:dyDescent="0.6">
      <c r="A756" s="125"/>
      <c r="B756" s="125"/>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row>
    <row r="757" spans="1:25" ht="21" customHeight="1" x14ac:dyDescent="0.6">
      <c r="A757" s="125"/>
      <c r="B757" s="125"/>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row>
    <row r="758" spans="1:25" ht="21" customHeight="1" x14ac:dyDescent="0.6">
      <c r="A758" s="125"/>
      <c r="B758" s="125"/>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row>
    <row r="759" spans="1:25" ht="21" customHeight="1" x14ac:dyDescent="0.6">
      <c r="A759" s="125"/>
      <c r="B759" s="125"/>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row>
    <row r="760" spans="1:25" ht="21" customHeight="1" x14ac:dyDescent="0.6">
      <c r="A760" s="125"/>
      <c r="B760" s="125"/>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row>
    <row r="761" spans="1:25" ht="21" customHeight="1" x14ac:dyDescent="0.6">
      <c r="A761" s="125"/>
      <c r="B761" s="125"/>
      <c r="C761" s="125"/>
      <c r="D761" s="125"/>
      <c r="E761" s="125"/>
      <c r="F761" s="125"/>
      <c r="G761" s="125"/>
      <c r="H761" s="125"/>
      <c r="I761" s="125"/>
      <c r="J761" s="125"/>
      <c r="K761" s="125"/>
      <c r="L761" s="125"/>
      <c r="M761" s="125"/>
      <c r="N761" s="125"/>
      <c r="O761" s="125"/>
      <c r="P761" s="125"/>
      <c r="Q761" s="125"/>
      <c r="R761" s="125"/>
      <c r="S761" s="125"/>
      <c r="T761" s="125"/>
      <c r="U761" s="125"/>
      <c r="V761" s="125"/>
      <c r="W761" s="125"/>
      <c r="X761" s="125"/>
      <c r="Y761" s="125"/>
    </row>
    <row r="762" spans="1:25" ht="21" customHeight="1" x14ac:dyDescent="0.6">
      <c r="A762" s="125"/>
      <c r="B762" s="125"/>
      <c r="C762" s="125"/>
      <c r="D762" s="125"/>
      <c r="E762" s="125"/>
      <c r="F762" s="125"/>
      <c r="G762" s="125"/>
      <c r="H762" s="125"/>
      <c r="I762" s="125"/>
      <c r="J762" s="125"/>
      <c r="K762" s="125"/>
      <c r="L762" s="125"/>
      <c r="M762" s="125"/>
      <c r="N762" s="125"/>
      <c r="O762" s="125"/>
      <c r="P762" s="125"/>
      <c r="Q762" s="125"/>
      <c r="R762" s="125"/>
      <c r="S762" s="125"/>
      <c r="T762" s="125"/>
      <c r="U762" s="125"/>
      <c r="V762" s="125"/>
      <c r="W762" s="125"/>
      <c r="X762" s="125"/>
      <c r="Y762" s="125"/>
    </row>
    <row r="763" spans="1:25" ht="21" customHeight="1" x14ac:dyDescent="0.6">
      <c r="A763" s="125"/>
      <c r="B763" s="125"/>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row>
    <row r="764" spans="1:25" ht="21" customHeight="1" x14ac:dyDescent="0.6">
      <c r="A764" s="125"/>
      <c r="B764" s="125"/>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row>
    <row r="765" spans="1:25" ht="21" customHeight="1" x14ac:dyDescent="0.6">
      <c r="A765" s="125"/>
      <c r="B765" s="125"/>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row>
    <row r="766" spans="1:25" ht="21" customHeight="1" x14ac:dyDescent="0.6">
      <c r="A766" s="125"/>
      <c r="B766" s="125"/>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row>
    <row r="767" spans="1:25" ht="21" customHeight="1" x14ac:dyDescent="0.6">
      <c r="A767" s="125"/>
      <c r="B767" s="125"/>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row>
    <row r="768" spans="1:25" ht="21" customHeight="1" x14ac:dyDescent="0.6">
      <c r="A768" s="125"/>
      <c r="B768" s="125"/>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row>
    <row r="769" spans="1:25" ht="21" customHeight="1" x14ac:dyDescent="0.6">
      <c r="A769" s="125"/>
      <c r="B769" s="125"/>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row>
    <row r="770" spans="1:25" ht="21" customHeight="1" x14ac:dyDescent="0.6">
      <c r="A770" s="125"/>
      <c r="B770" s="125"/>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row>
    <row r="771" spans="1:25" ht="21" customHeight="1" x14ac:dyDescent="0.6">
      <c r="A771" s="125"/>
      <c r="B771" s="125"/>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row>
    <row r="772" spans="1:25" ht="21" customHeight="1" x14ac:dyDescent="0.6">
      <c r="A772" s="125"/>
      <c r="B772" s="125"/>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row>
    <row r="773" spans="1:25" ht="21" customHeight="1" x14ac:dyDescent="0.6">
      <c r="A773" s="125"/>
      <c r="B773" s="125"/>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row>
    <row r="774" spans="1:25" ht="21" customHeight="1" x14ac:dyDescent="0.6">
      <c r="A774" s="125"/>
      <c r="B774" s="125"/>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row>
    <row r="775" spans="1:25" ht="21" customHeight="1" x14ac:dyDescent="0.6">
      <c r="A775" s="125"/>
      <c r="B775" s="125"/>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row>
    <row r="776" spans="1:25" ht="21" customHeight="1" x14ac:dyDescent="0.6">
      <c r="A776" s="125"/>
      <c r="B776" s="125"/>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row>
    <row r="777" spans="1:25" ht="21" customHeight="1" x14ac:dyDescent="0.6">
      <c r="A777" s="125"/>
      <c r="B777" s="125"/>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row>
    <row r="778" spans="1:25" ht="21" customHeight="1" x14ac:dyDescent="0.6">
      <c r="A778" s="125"/>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row>
    <row r="779" spans="1:25" ht="21" customHeight="1" x14ac:dyDescent="0.6">
      <c r="A779" s="125"/>
      <c r="B779" s="125"/>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row>
    <row r="780" spans="1:25" ht="21" customHeight="1" x14ac:dyDescent="0.6">
      <c r="A780" s="125"/>
      <c r="B780" s="125"/>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row>
    <row r="781" spans="1:25" ht="21" customHeight="1" x14ac:dyDescent="0.6">
      <c r="A781" s="125"/>
      <c r="B781" s="125"/>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row>
    <row r="782" spans="1:25" ht="21" customHeight="1" x14ac:dyDescent="0.6">
      <c r="A782" s="125"/>
      <c r="B782" s="125"/>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row>
    <row r="783" spans="1:25" ht="21" customHeight="1" x14ac:dyDescent="0.6">
      <c r="A783" s="125"/>
      <c r="B783" s="125"/>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row>
    <row r="784" spans="1:25" ht="21" customHeight="1" x14ac:dyDescent="0.6">
      <c r="A784" s="125"/>
      <c r="B784" s="125"/>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row>
    <row r="785" spans="1:25" ht="21" customHeight="1" x14ac:dyDescent="0.6">
      <c r="A785" s="125"/>
      <c r="B785" s="125"/>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row>
    <row r="786" spans="1:25" ht="21" customHeight="1" x14ac:dyDescent="0.6">
      <c r="A786" s="125"/>
      <c r="B786" s="125"/>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row>
    <row r="787" spans="1:25" ht="21" customHeight="1" x14ac:dyDescent="0.6">
      <c r="A787" s="125"/>
      <c r="B787" s="125"/>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row>
    <row r="788" spans="1:25" ht="21" customHeight="1" x14ac:dyDescent="0.6">
      <c r="A788" s="125"/>
      <c r="B788" s="125"/>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row>
    <row r="789" spans="1:25" ht="21" customHeight="1" x14ac:dyDescent="0.6">
      <c r="A789" s="125"/>
      <c r="B789" s="125"/>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row>
    <row r="790" spans="1:25" ht="21" customHeight="1" x14ac:dyDescent="0.6">
      <c r="A790" s="125"/>
      <c r="B790" s="125"/>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row>
    <row r="791" spans="1:25" ht="21" customHeight="1" x14ac:dyDescent="0.6">
      <c r="A791" s="125"/>
      <c r="B791" s="125"/>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row>
    <row r="792" spans="1:25" ht="21" customHeight="1" x14ac:dyDescent="0.6">
      <c r="A792" s="125"/>
      <c r="B792" s="125"/>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row>
    <row r="793" spans="1:25" ht="21" customHeight="1" x14ac:dyDescent="0.6">
      <c r="A793" s="125"/>
      <c r="B793" s="125"/>
      <c r="C793" s="125"/>
      <c r="D793" s="125"/>
      <c r="E793" s="125"/>
      <c r="F793" s="125"/>
      <c r="G793" s="125"/>
      <c r="H793" s="125"/>
      <c r="I793" s="125"/>
      <c r="J793" s="125"/>
      <c r="K793" s="125"/>
      <c r="L793" s="125"/>
      <c r="M793" s="125"/>
      <c r="N793" s="125"/>
      <c r="O793" s="125"/>
      <c r="P793" s="125"/>
      <c r="Q793" s="125"/>
      <c r="R793" s="125"/>
      <c r="S793" s="125"/>
      <c r="T793" s="125"/>
      <c r="U793" s="125"/>
      <c r="V793" s="125"/>
      <c r="W793" s="125"/>
      <c r="X793" s="125"/>
      <c r="Y793" s="125"/>
    </row>
    <row r="794" spans="1:25" ht="21" customHeight="1" x14ac:dyDescent="0.6">
      <c r="A794" s="125"/>
      <c r="B794" s="125"/>
      <c r="C794" s="125"/>
      <c r="D794" s="125"/>
      <c r="E794" s="125"/>
      <c r="F794" s="125"/>
      <c r="G794" s="125"/>
      <c r="H794" s="125"/>
      <c r="I794" s="125"/>
      <c r="J794" s="125"/>
      <c r="K794" s="125"/>
      <c r="L794" s="125"/>
      <c r="M794" s="125"/>
      <c r="N794" s="125"/>
      <c r="O794" s="125"/>
      <c r="P794" s="125"/>
      <c r="Q794" s="125"/>
      <c r="R794" s="125"/>
      <c r="S794" s="125"/>
      <c r="T794" s="125"/>
      <c r="U794" s="125"/>
      <c r="V794" s="125"/>
      <c r="W794" s="125"/>
      <c r="X794" s="125"/>
      <c r="Y794" s="125"/>
    </row>
    <row r="795" spans="1:25" ht="21" customHeight="1" x14ac:dyDescent="0.6">
      <c r="A795" s="125"/>
      <c r="B795" s="125"/>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row>
    <row r="796" spans="1:25" ht="21" customHeight="1" x14ac:dyDescent="0.6">
      <c r="A796" s="125"/>
      <c r="B796" s="125"/>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row>
    <row r="797" spans="1:25" ht="21" customHeight="1" x14ac:dyDescent="0.6">
      <c r="A797" s="125"/>
      <c r="B797" s="125"/>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row>
    <row r="798" spans="1:25" ht="21" customHeight="1" x14ac:dyDescent="0.6">
      <c r="A798" s="125"/>
      <c r="B798" s="125"/>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row>
    <row r="799" spans="1:25" ht="21" customHeight="1" x14ac:dyDescent="0.6">
      <c r="A799" s="125"/>
      <c r="B799" s="125"/>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row>
    <row r="800" spans="1:25" ht="21" customHeight="1" x14ac:dyDescent="0.6">
      <c r="A800" s="125"/>
      <c r="B800" s="125"/>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row>
    <row r="801" spans="1:25" ht="21" customHeight="1" x14ac:dyDescent="0.6">
      <c r="A801" s="125"/>
      <c r="B801" s="125"/>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row>
    <row r="802" spans="1:25" ht="21" customHeight="1" x14ac:dyDescent="0.6">
      <c r="A802" s="125"/>
      <c r="B802" s="125"/>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row>
    <row r="803" spans="1:25" ht="21" customHeight="1" x14ac:dyDescent="0.6">
      <c r="A803" s="125"/>
      <c r="B803" s="125"/>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row>
    <row r="804" spans="1:25" ht="21" customHeight="1" x14ac:dyDescent="0.6">
      <c r="A804" s="125"/>
      <c r="B804" s="125"/>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row>
    <row r="805" spans="1:25" ht="21" customHeight="1" x14ac:dyDescent="0.6">
      <c r="A805" s="125"/>
      <c r="B805" s="125"/>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row>
    <row r="806" spans="1:25" ht="21" customHeight="1" x14ac:dyDescent="0.6">
      <c r="A806" s="125"/>
      <c r="B806" s="125"/>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row>
    <row r="807" spans="1:25" ht="21" customHeight="1" x14ac:dyDescent="0.6">
      <c r="A807" s="125"/>
      <c r="B807" s="125"/>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row>
    <row r="808" spans="1:25" ht="21" customHeight="1" x14ac:dyDescent="0.6">
      <c r="A808" s="125"/>
      <c r="B808" s="125"/>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row>
    <row r="809" spans="1:25" ht="21" customHeight="1" x14ac:dyDescent="0.6">
      <c r="A809" s="125"/>
      <c r="B809" s="125"/>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row>
    <row r="810" spans="1:25" ht="21" customHeight="1" x14ac:dyDescent="0.6">
      <c r="A810" s="125"/>
      <c r="B810" s="125"/>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row>
    <row r="811" spans="1:25" ht="21" customHeight="1" x14ac:dyDescent="0.6">
      <c r="A811" s="125"/>
      <c r="B811" s="125"/>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row>
    <row r="812" spans="1:25" ht="21" customHeight="1" x14ac:dyDescent="0.6">
      <c r="A812" s="125"/>
      <c r="B812" s="125"/>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row>
    <row r="813" spans="1:25" ht="21" customHeight="1" x14ac:dyDescent="0.6">
      <c r="A813" s="125"/>
      <c r="B813" s="125"/>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row>
    <row r="814" spans="1:25" ht="21" customHeight="1" x14ac:dyDescent="0.6">
      <c r="A814" s="125"/>
      <c r="B814" s="125"/>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row>
    <row r="815" spans="1:25" ht="21" customHeight="1" x14ac:dyDescent="0.6">
      <c r="A815" s="125"/>
      <c r="B815" s="125"/>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row>
    <row r="816" spans="1:25" ht="21" customHeight="1" x14ac:dyDescent="0.6">
      <c r="A816" s="125"/>
      <c r="B816" s="125"/>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row>
    <row r="817" spans="1:25" ht="21" customHeight="1" x14ac:dyDescent="0.6">
      <c r="A817" s="125"/>
      <c r="B817" s="125"/>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row>
    <row r="818" spans="1:25" ht="21" customHeight="1" x14ac:dyDescent="0.6">
      <c r="A818" s="125"/>
      <c r="B818" s="125"/>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row>
    <row r="819" spans="1:25" ht="21" customHeight="1" x14ac:dyDescent="0.6">
      <c r="A819" s="125"/>
      <c r="B819" s="125"/>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row>
    <row r="820" spans="1:25" ht="21" customHeight="1" x14ac:dyDescent="0.6">
      <c r="A820" s="125"/>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row>
    <row r="821" spans="1:25" ht="21" customHeight="1" x14ac:dyDescent="0.6">
      <c r="A821" s="125"/>
      <c r="B821" s="125"/>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row>
    <row r="822" spans="1:25" ht="21" customHeight="1" x14ac:dyDescent="0.6">
      <c r="A822" s="125"/>
      <c r="B822" s="125"/>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row>
    <row r="823" spans="1:25" ht="21" customHeight="1" x14ac:dyDescent="0.6">
      <c r="A823" s="125"/>
      <c r="B823" s="125"/>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row>
    <row r="824" spans="1:25" ht="21" customHeight="1" x14ac:dyDescent="0.6">
      <c r="A824" s="125"/>
      <c r="B824" s="125"/>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row>
    <row r="825" spans="1:25" ht="21" customHeight="1" x14ac:dyDescent="0.6">
      <c r="A825" s="125"/>
      <c r="B825" s="125"/>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row>
    <row r="826" spans="1:25" ht="21" customHeight="1" x14ac:dyDescent="0.6">
      <c r="A826" s="125"/>
      <c r="B826" s="125"/>
      <c r="C826" s="125"/>
      <c r="D826" s="125"/>
      <c r="E826" s="125"/>
      <c r="F826" s="125"/>
      <c r="G826" s="125"/>
      <c r="H826" s="125"/>
      <c r="I826" s="125"/>
      <c r="J826" s="125"/>
      <c r="K826" s="125"/>
      <c r="L826" s="125"/>
      <c r="M826" s="125"/>
      <c r="N826" s="125"/>
      <c r="O826" s="125"/>
      <c r="P826" s="125"/>
      <c r="Q826" s="125"/>
      <c r="R826" s="125"/>
      <c r="S826" s="125"/>
      <c r="T826" s="125"/>
      <c r="U826" s="125"/>
      <c r="V826" s="125"/>
      <c r="W826" s="125"/>
      <c r="X826" s="125"/>
      <c r="Y826" s="125"/>
    </row>
    <row r="827" spans="1:25" ht="21" customHeight="1" x14ac:dyDescent="0.6">
      <c r="A827" s="125"/>
      <c r="B827" s="125"/>
      <c r="C827" s="125"/>
      <c r="D827" s="125"/>
      <c r="E827" s="125"/>
      <c r="F827" s="125"/>
      <c r="G827" s="125"/>
      <c r="H827" s="125"/>
      <c r="I827" s="125"/>
      <c r="J827" s="125"/>
      <c r="K827" s="125"/>
      <c r="L827" s="125"/>
      <c r="M827" s="125"/>
      <c r="N827" s="125"/>
      <c r="O827" s="125"/>
      <c r="P827" s="125"/>
      <c r="Q827" s="125"/>
      <c r="R827" s="125"/>
      <c r="S827" s="125"/>
      <c r="T827" s="125"/>
      <c r="U827" s="125"/>
      <c r="V827" s="125"/>
      <c r="W827" s="125"/>
      <c r="X827" s="125"/>
      <c r="Y827" s="125"/>
    </row>
    <row r="828" spans="1:25" ht="21" customHeight="1" x14ac:dyDescent="0.6">
      <c r="A828" s="125"/>
      <c r="B828" s="125"/>
      <c r="C828" s="125"/>
      <c r="D828" s="125"/>
      <c r="E828" s="125"/>
      <c r="F828" s="125"/>
      <c r="G828" s="125"/>
      <c r="H828" s="125"/>
      <c r="I828" s="125"/>
      <c r="J828" s="125"/>
      <c r="K828" s="125"/>
      <c r="L828" s="125"/>
      <c r="M828" s="125"/>
      <c r="N828" s="125"/>
      <c r="O828" s="125"/>
      <c r="P828" s="125"/>
      <c r="Q828" s="125"/>
      <c r="R828" s="125"/>
      <c r="S828" s="125"/>
      <c r="T828" s="125"/>
      <c r="U828" s="125"/>
      <c r="V828" s="125"/>
      <c r="W828" s="125"/>
      <c r="X828" s="125"/>
      <c r="Y828" s="125"/>
    </row>
    <row r="829" spans="1:25" ht="21" customHeight="1" x14ac:dyDescent="0.6">
      <c r="A829" s="125"/>
      <c r="B829" s="125"/>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row>
    <row r="830" spans="1:25" ht="21" customHeight="1" x14ac:dyDescent="0.6">
      <c r="A830" s="125"/>
      <c r="B830" s="125"/>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row>
    <row r="831" spans="1:25" ht="21" customHeight="1" x14ac:dyDescent="0.6">
      <c r="A831" s="125"/>
      <c r="B831" s="125"/>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row>
    <row r="832" spans="1:25" ht="21" customHeight="1" x14ac:dyDescent="0.6">
      <c r="A832" s="125"/>
      <c r="B832" s="125"/>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row>
    <row r="833" spans="1:25" ht="21" customHeight="1" x14ac:dyDescent="0.6">
      <c r="A833" s="125"/>
      <c r="B833" s="125"/>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row>
    <row r="834" spans="1:25" ht="21" customHeight="1" x14ac:dyDescent="0.6">
      <c r="A834" s="125"/>
      <c r="B834" s="125"/>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row>
    <row r="835" spans="1:25" ht="21" customHeight="1" x14ac:dyDescent="0.6">
      <c r="A835" s="125"/>
      <c r="B835" s="125"/>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row>
    <row r="836" spans="1:25" ht="21" customHeight="1" x14ac:dyDescent="0.6">
      <c r="A836" s="125"/>
      <c r="B836" s="125"/>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row>
    <row r="837" spans="1:25" ht="21" customHeight="1" x14ac:dyDescent="0.6">
      <c r="A837" s="125"/>
      <c r="B837" s="125"/>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row>
    <row r="838" spans="1:25" ht="21" customHeight="1" x14ac:dyDescent="0.6">
      <c r="A838" s="125"/>
      <c r="B838" s="125"/>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row>
    <row r="839" spans="1:25" ht="21" customHeight="1" x14ac:dyDescent="0.6">
      <c r="A839" s="125"/>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row>
    <row r="840" spans="1:25" ht="21" customHeight="1" x14ac:dyDescent="0.6">
      <c r="A840" s="125"/>
      <c r="B840" s="125"/>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row>
    <row r="841" spans="1:25" ht="21" customHeight="1" x14ac:dyDescent="0.6">
      <c r="A841" s="125"/>
      <c r="B841" s="125"/>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row>
    <row r="842" spans="1:25" ht="21" customHeight="1" x14ac:dyDescent="0.6">
      <c r="A842" s="125"/>
      <c r="B842" s="125"/>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row>
    <row r="843" spans="1:25" ht="21" customHeight="1" x14ac:dyDescent="0.6">
      <c r="A843" s="125"/>
      <c r="B843" s="125"/>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row>
    <row r="844" spans="1:25" ht="21" customHeight="1" x14ac:dyDescent="0.6">
      <c r="A844" s="125"/>
      <c r="B844" s="125"/>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row>
    <row r="845" spans="1:25" ht="21" customHeight="1" x14ac:dyDescent="0.6">
      <c r="A845" s="125"/>
      <c r="B845" s="125"/>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row>
    <row r="846" spans="1:25" ht="21" customHeight="1" x14ac:dyDescent="0.6">
      <c r="A846" s="125"/>
      <c r="B846" s="125"/>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row>
    <row r="847" spans="1:25" ht="21" customHeight="1" x14ac:dyDescent="0.6">
      <c r="A847" s="125"/>
      <c r="B847" s="125"/>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row>
    <row r="848" spans="1:25" ht="21" customHeight="1" x14ac:dyDescent="0.6">
      <c r="A848" s="125"/>
      <c r="B848" s="125"/>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row>
    <row r="849" spans="1:25" ht="21" customHeight="1" x14ac:dyDescent="0.6">
      <c r="A849" s="125"/>
      <c r="B849" s="125"/>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row>
    <row r="850" spans="1:25" ht="21" customHeight="1" x14ac:dyDescent="0.6">
      <c r="A850" s="125"/>
      <c r="B850" s="125"/>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row>
    <row r="851" spans="1:25" ht="21" customHeight="1" x14ac:dyDescent="0.6">
      <c r="A851" s="125"/>
      <c r="B851" s="125"/>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row>
    <row r="852" spans="1:25" ht="21" customHeight="1" x14ac:dyDescent="0.6">
      <c r="A852" s="125"/>
      <c r="B852" s="125"/>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row>
    <row r="853" spans="1:25" ht="21" customHeight="1" x14ac:dyDescent="0.6">
      <c r="A853" s="125"/>
      <c r="B853" s="125"/>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row>
    <row r="854" spans="1:25" ht="21" customHeight="1" x14ac:dyDescent="0.6">
      <c r="A854" s="125"/>
      <c r="B854" s="125"/>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row>
    <row r="855" spans="1:25" ht="21" customHeight="1" x14ac:dyDescent="0.6">
      <c r="A855" s="125"/>
      <c r="B855" s="125"/>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row>
    <row r="856" spans="1:25" ht="21" customHeight="1" x14ac:dyDescent="0.6">
      <c r="A856" s="125"/>
      <c r="B856" s="125"/>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row>
    <row r="857" spans="1:25" ht="21" customHeight="1" x14ac:dyDescent="0.6">
      <c r="A857" s="125"/>
      <c r="B857" s="125"/>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row>
    <row r="858" spans="1:25" ht="21" customHeight="1" x14ac:dyDescent="0.6">
      <c r="A858" s="125"/>
      <c r="B858" s="125"/>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row>
    <row r="859" spans="1:25" ht="21" customHeight="1" x14ac:dyDescent="0.6">
      <c r="A859" s="125"/>
      <c r="B859" s="125"/>
      <c r="C859" s="125"/>
      <c r="D859" s="125"/>
      <c r="E859" s="125"/>
      <c r="F859" s="125"/>
      <c r="G859" s="125"/>
      <c r="H859" s="125"/>
      <c r="I859" s="125"/>
      <c r="J859" s="125"/>
      <c r="K859" s="125"/>
      <c r="L859" s="125"/>
      <c r="M859" s="125"/>
      <c r="N859" s="125"/>
      <c r="O859" s="125"/>
      <c r="P859" s="125"/>
      <c r="Q859" s="125"/>
      <c r="R859" s="125"/>
      <c r="S859" s="125"/>
      <c r="T859" s="125"/>
      <c r="U859" s="125"/>
      <c r="V859" s="125"/>
      <c r="W859" s="125"/>
      <c r="X859" s="125"/>
      <c r="Y859" s="125"/>
    </row>
    <row r="860" spans="1:25" ht="21" customHeight="1" x14ac:dyDescent="0.6">
      <c r="A860" s="125"/>
      <c r="B860" s="125"/>
      <c r="C860" s="125"/>
      <c r="D860" s="125"/>
      <c r="E860" s="125"/>
      <c r="F860" s="125"/>
      <c r="G860" s="125"/>
      <c r="H860" s="125"/>
      <c r="I860" s="125"/>
      <c r="J860" s="125"/>
      <c r="K860" s="125"/>
      <c r="L860" s="125"/>
      <c r="M860" s="125"/>
      <c r="N860" s="125"/>
      <c r="O860" s="125"/>
      <c r="P860" s="125"/>
      <c r="Q860" s="125"/>
      <c r="R860" s="125"/>
      <c r="S860" s="125"/>
      <c r="T860" s="125"/>
      <c r="U860" s="125"/>
      <c r="V860" s="125"/>
      <c r="W860" s="125"/>
      <c r="X860" s="125"/>
      <c r="Y860" s="125"/>
    </row>
    <row r="861" spans="1:25" ht="21" customHeight="1" x14ac:dyDescent="0.6">
      <c r="A861" s="125"/>
      <c r="B861" s="125"/>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row>
    <row r="862" spans="1:25" ht="21" customHeight="1" x14ac:dyDescent="0.6">
      <c r="A862" s="125"/>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row>
    <row r="863" spans="1:25" ht="21" customHeight="1" x14ac:dyDescent="0.6">
      <c r="A863" s="125"/>
      <c r="B863" s="125"/>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row>
    <row r="864" spans="1:25" ht="21" customHeight="1" x14ac:dyDescent="0.6">
      <c r="A864" s="125"/>
      <c r="B864" s="125"/>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row>
    <row r="865" spans="1:25" ht="21" customHeight="1" x14ac:dyDescent="0.6">
      <c r="A865" s="125"/>
      <c r="B865" s="125"/>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row>
    <row r="866" spans="1:25" ht="21" customHeight="1" x14ac:dyDescent="0.6">
      <c r="A866" s="125"/>
      <c r="B866" s="125"/>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row>
    <row r="867" spans="1:25" ht="21" customHeight="1" x14ac:dyDescent="0.6">
      <c r="A867" s="125"/>
      <c r="B867" s="125"/>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row>
    <row r="868" spans="1:25" ht="21" customHeight="1" x14ac:dyDescent="0.6">
      <c r="A868" s="125"/>
      <c r="B868" s="125"/>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row>
    <row r="869" spans="1:25" ht="21" customHeight="1" x14ac:dyDescent="0.6">
      <c r="A869" s="125"/>
      <c r="B869" s="125"/>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row>
    <row r="870" spans="1:25" ht="21" customHeight="1" x14ac:dyDescent="0.6">
      <c r="A870" s="125"/>
      <c r="B870" s="125"/>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row>
    <row r="871" spans="1:25" ht="21" customHeight="1" x14ac:dyDescent="0.6">
      <c r="A871" s="125"/>
      <c r="B871" s="125"/>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row>
    <row r="872" spans="1:25" ht="21" customHeight="1" x14ac:dyDescent="0.6">
      <c r="A872" s="125"/>
      <c r="B872" s="125"/>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row>
    <row r="873" spans="1:25" ht="21" customHeight="1" x14ac:dyDescent="0.6">
      <c r="A873" s="125"/>
      <c r="B873" s="125"/>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row>
    <row r="874" spans="1:25" ht="21" customHeight="1" x14ac:dyDescent="0.6">
      <c r="A874" s="125"/>
      <c r="B874" s="125"/>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row>
    <row r="875" spans="1:25" ht="21" customHeight="1" x14ac:dyDescent="0.6">
      <c r="A875" s="125"/>
      <c r="B875" s="125"/>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row>
    <row r="876" spans="1:25" ht="21" customHeight="1" x14ac:dyDescent="0.6">
      <c r="A876" s="125"/>
      <c r="B876" s="125"/>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row>
    <row r="877" spans="1:25" ht="21" customHeight="1" x14ac:dyDescent="0.6">
      <c r="A877" s="125"/>
      <c r="B877" s="125"/>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row>
    <row r="878" spans="1:25" ht="21" customHeight="1" x14ac:dyDescent="0.6">
      <c r="A878" s="125"/>
      <c r="B878" s="125"/>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row>
    <row r="879" spans="1:25" ht="21" customHeight="1" x14ac:dyDescent="0.6">
      <c r="A879" s="125"/>
      <c r="B879" s="125"/>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row>
    <row r="880" spans="1:25" ht="21" customHeight="1" x14ac:dyDescent="0.6">
      <c r="A880" s="125"/>
      <c r="B880" s="125"/>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row>
    <row r="881" spans="1:25" ht="21" customHeight="1" x14ac:dyDescent="0.6">
      <c r="A881" s="125"/>
      <c r="B881" s="125"/>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row>
    <row r="882" spans="1:25" ht="21" customHeight="1" x14ac:dyDescent="0.6">
      <c r="A882" s="125"/>
      <c r="B882" s="125"/>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row>
    <row r="883" spans="1:25" ht="21" customHeight="1" x14ac:dyDescent="0.6">
      <c r="A883" s="125"/>
      <c r="B883" s="125"/>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row>
    <row r="884" spans="1:25" ht="21" customHeight="1" x14ac:dyDescent="0.6">
      <c r="A884" s="125"/>
      <c r="B884" s="125"/>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row>
    <row r="885" spans="1:25" ht="21" customHeight="1" x14ac:dyDescent="0.6">
      <c r="A885" s="125"/>
      <c r="B885" s="125"/>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row>
    <row r="886" spans="1:25" ht="21" customHeight="1" x14ac:dyDescent="0.6">
      <c r="A886" s="125"/>
      <c r="B886" s="125"/>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row>
    <row r="887" spans="1:25" ht="21" customHeight="1" x14ac:dyDescent="0.6">
      <c r="A887" s="125"/>
      <c r="B887" s="125"/>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row>
    <row r="888" spans="1:25" ht="21" customHeight="1" x14ac:dyDescent="0.6">
      <c r="A888" s="125"/>
      <c r="B888" s="125"/>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row>
    <row r="889" spans="1:25" ht="21" customHeight="1" x14ac:dyDescent="0.6">
      <c r="A889" s="125"/>
      <c r="B889" s="125"/>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row>
    <row r="890" spans="1:25" ht="21" customHeight="1" x14ac:dyDescent="0.6">
      <c r="A890" s="125"/>
      <c r="B890" s="125"/>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row>
    <row r="891" spans="1:25" ht="21" customHeight="1" x14ac:dyDescent="0.6">
      <c r="A891" s="125"/>
      <c r="B891" s="125"/>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row>
    <row r="892" spans="1:25" ht="21" customHeight="1" x14ac:dyDescent="0.6">
      <c r="A892" s="125"/>
      <c r="B892" s="125"/>
      <c r="C892" s="125"/>
      <c r="D892" s="125"/>
      <c r="E892" s="125"/>
      <c r="F892" s="125"/>
      <c r="G892" s="125"/>
      <c r="H892" s="125"/>
      <c r="I892" s="125"/>
      <c r="J892" s="125"/>
      <c r="K892" s="125"/>
      <c r="L892" s="125"/>
      <c r="M892" s="125"/>
      <c r="N892" s="125"/>
      <c r="O892" s="125"/>
      <c r="P892" s="125"/>
      <c r="Q892" s="125"/>
      <c r="R892" s="125"/>
      <c r="S892" s="125"/>
      <c r="T892" s="125"/>
      <c r="U892" s="125"/>
      <c r="V892" s="125"/>
      <c r="W892" s="125"/>
      <c r="X892" s="125"/>
      <c r="Y892" s="125"/>
    </row>
    <row r="893" spans="1:25" ht="21" customHeight="1" x14ac:dyDescent="0.6">
      <c r="A893" s="125"/>
      <c r="B893" s="125"/>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row>
    <row r="894" spans="1:25" ht="21" customHeight="1" x14ac:dyDescent="0.6">
      <c r="A894" s="125"/>
      <c r="B894" s="125"/>
      <c r="C894" s="125"/>
      <c r="D894" s="125"/>
      <c r="E894" s="125"/>
      <c r="F894" s="125"/>
      <c r="G894" s="125"/>
      <c r="H894" s="125"/>
      <c r="I894" s="125"/>
      <c r="J894" s="125"/>
      <c r="K894" s="125"/>
      <c r="L894" s="125"/>
      <c r="M894" s="125"/>
      <c r="N894" s="125"/>
      <c r="O894" s="125"/>
      <c r="P894" s="125"/>
      <c r="Q894" s="125"/>
      <c r="R894" s="125"/>
      <c r="S894" s="125"/>
      <c r="T894" s="125"/>
      <c r="U894" s="125"/>
      <c r="V894" s="125"/>
      <c r="W894" s="125"/>
      <c r="X894" s="125"/>
      <c r="Y894" s="125"/>
    </row>
    <row r="895" spans="1:25" ht="21" customHeight="1" x14ac:dyDescent="0.6">
      <c r="A895" s="125"/>
      <c r="B895" s="125"/>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row>
    <row r="896" spans="1:25" ht="21" customHeight="1" x14ac:dyDescent="0.6">
      <c r="A896" s="125"/>
      <c r="B896" s="125"/>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row>
    <row r="897" spans="1:25" ht="21" customHeight="1" x14ac:dyDescent="0.6">
      <c r="A897" s="125"/>
      <c r="B897" s="125"/>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row>
    <row r="898" spans="1:25" ht="21" customHeight="1" x14ac:dyDescent="0.6">
      <c r="A898" s="125"/>
      <c r="B898" s="125"/>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row>
    <row r="899" spans="1:25" ht="21" customHeight="1" x14ac:dyDescent="0.6">
      <c r="A899" s="125"/>
      <c r="B899" s="125"/>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row>
    <row r="900" spans="1:25" ht="21" customHeight="1" x14ac:dyDescent="0.6">
      <c r="A900" s="125"/>
      <c r="B900" s="125"/>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row>
    <row r="901" spans="1:25" ht="21" customHeight="1" x14ac:dyDescent="0.6">
      <c r="A901" s="125"/>
      <c r="B901" s="125"/>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row>
    <row r="902" spans="1:25" ht="21" customHeight="1" x14ac:dyDescent="0.6">
      <c r="A902" s="125"/>
      <c r="B902" s="125"/>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row>
    <row r="903" spans="1:25" ht="21" customHeight="1" x14ac:dyDescent="0.6">
      <c r="A903" s="125"/>
      <c r="B903" s="125"/>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row>
    <row r="904" spans="1:25" ht="21" customHeight="1" x14ac:dyDescent="0.6">
      <c r="A904" s="125"/>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row>
    <row r="905" spans="1:25" ht="21" customHeight="1" x14ac:dyDescent="0.6">
      <c r="A905" s="125"/>
      <c r="B905" s="125"/>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row>
    <row r="906" spans="1:25" ht="21" customHeight="1" x14ac:dyDescent="0.6">
      <c r="A906" s="125"/>
      <c r="B906" s="125"/>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row>
    <row r="907" spans="1:25" ht="21" customHeight="1" x14ac:dyDescent="0.6">
      <c r="A907" s="125"/>
      <c r="B907" s="125"/>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row>
    <row r="908" spans="1:25" ht="21" customHeight="1" x14ac:dyDescent="0.6">
      <c r="A908" s="125"/>
      <c r="B908" s="125"/>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row>
    <row r="909" spans="1:25" ht="21" customHeight="1" x14ac:dyDescent="0.6">
      <c r="A909" s="125"/>
      <c r="B909" s="125"/>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row>
    <row r="910" spans="1:25" ht="21" customHeight="1" x14ac:dyDescent="0.6">
      <c r="A910" s="125"/>
      <c r="B910" s="125"/>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row>
    <row r="911" spans="1:25" ht="21" customHeight="1" x14ac:dyDescent="0.6">
      <c r="A911" s="125"/>
      <c r="B911" s="125"/>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row>
    <row r="912" spans="1:25" ht="21" customHeight="1" x14ac:dyDescent="0.6">
      <c r="A912" s="125"/>
      <c r="B912" s="125"/>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row>
    <row r="913" spans="1:25" ht="21" customHeight="1" x14ac:dyDescent="0.6">
      <c r="A913" s="125"/>
      <c r="B913" s="125"/>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row>
    <row r="914" spans="1:25" ht="21" customHeight="1" x14ac:dyDescent="0.6">
      <c r="A914" s="125"/>
      <c r="B914" s="125"/>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row>
    <row r="915" spans="1:25" ht="21" customHeight="1" x14ac:dyDescent="0.6">
      <c r="A915" s="125"/>
      <c r="B915" s="125"/>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row>
    <row r="916" spans="1:25" ht="21" customHeight="1" x14ac:dyDescent="0.6">
      <c r="A916" s="125"/>
      <c r="B916" s="125"/>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row>
    <row r="917" spans="1:25" ht="21" customHeight="1" x14ac:dyDescent="0.6">
      <c r="A917" s="125"/>
      <c r="B917" s="125"/>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row>
    <row r="918" spans="1:25" ht="21" customHeight="1" x14ac:dyDescent="0.6">
      <c r="A918" s="125"/>
      <c r="B918" s="125"/>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row>
    <row r="919" spans="1:25" ht="21" customHeight="1" x14ac:dyDescent="0.6">
      <c r="A919" s="125"/>
      <c r="B919" s="125"/>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row>
    <row r="920" spans="1:25" ht="21" customHeight="1" x14ac:dyDescent="0.6">
      <c r="A920" s="125"/>
      <c r="B920" s="125"/>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row>
    <row r="921" spans="1:25" ht="21" customHeight="1" x14ac:dyDescent="0.6">
      <c r="A921" s="125"/>
      <c r="B921" s="125"/>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row>
    <row r="922" spans="1:25" ht="21" customHeight="1" x14ac:dyDescent="0.6">
      <c r="A922" s="125"/>
      <c r="B922" s="125"/>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row>
    <row r="923" spans="1:25" ht="21" customHeight="1" x14ac:dyDescent="0.6">
      <c r="A923" s="125"/>
      <c r="B923" s="125"/>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row>
    <row r="924" spans="1:25" ht="21" customHeight="1" x14ac:dyDescent="0.6">
      <c r="A924" s="125"/>
      <c r="B924" s="125"/>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row>
    <row r="925" spans="1:25" ht="21" customHeight="1" x14ac:dyDescent="0.6">
      <c r="A925" s="125"/>
      <c r="B925" s="125"/>
      <c r="C925" s="125"/>
      <c r="D925" s="125"/>
      <c r="E925" s="125"/>
      <c r="F925" s="125"/>
      <c r="G925" s="125"/>
      <c r="H925" s="125"/>
      <c r="I925" s="125"/>
      <c r="J925" s="125"/>
      <c r="K925" s="125"/>
      <c r="L925" s="125"/>
      <c r="M925" s="125"/>
      <c r="N925" s="125"/>
      <c r="O925" s="125"/>
      <c r="P925" s="125"/>
      <c r="Q925" s="125"/>
      <c r="R925" s="125"/>
      <c r="S925" s="125"/>
      <c r="T925" s="125"/>
      <c r="U925" s="125"/>
      <c r="V925" s="125"/>
      <c r="W925" s="125"/>
      <c r="X925" s="125"/>
      <c r="Y925" s="125"/>
    </row>
    <row r="926" spans="1:25" ht="21" customHeight="1" x14ac:dyDescent="0.6">
      <c r="A926" s="125"/>
      <c r="B926" s="125"/>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row>
    <row r="927" spans="1:25" ht="21" customHeight="1" x14ac:dyDescent="0.6">
      <c r="A927" s="125"/>
      <c r="B927" s="125"/>
      <c r="C927" s="125"/>
      <c r="D927" s="125"/>
      <c r="E927" s="125"/>
      <c r="F927" s="125"/>
      <c r="G927" s="125"/>
      <c r="H927" s="125"/>
      <c r="I927" s="125"/>
      <c r="J927" s="125"/>
      <c r="K927" s="125"/>
      <c r="L927" s="125"/>
      <c r="M927" s="125"/>
      <c r="N927" s="125"/>
      <c r="O927" s="125"/>
      <c r="P927" s="125"/>
      <c r="Q927" s="125"/>
      <c r="R927" s="125"/>
      <c r="S927" s="125"/>
      <c r="T927" s="125"/>
      <c r="U927" s="125"/>
      <c r="V927" s="125"/>
      <c r="W927" s="125"/>
      <c r="X927" s="125"/>
      <c r="Y927" s="125"/>
    </row>
    <row r="928" spans="1:25" ht="21" customHeight="1" x14ac:dyDescent="0.6">
      <c r="A928" s="125"/>
      <c r="B928" s="125"/>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row>
    <row r="929" spans="1:25" ht="21" customHeight="1" x14ac:dyDescent="0.6">
      <c r="A929" s="125"/>
      <c r="B929" s="125"/>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row>
    <row r="930" spans="1:25" ht="21" customHeight="1" x14ac:dyDescent="0.6">
      <c r="A930" s="125"/>
      <c r="B930" s="125"/>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row>
    <row r="931" spans="1:25" ht="21" customHeight="1" x14ac:dyDescent="0.6">
      <c r="A931" s="125"/>
      <c r="B931" s="125"/>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row>
    <row r="932" spans="1:25" ht="21" customHeight="1" x14ac:dyDescent="0.6">
      <c r="A932" s="125"/>
      <c r="B932" s="125"/>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row>
    <row r="933" spans="1:25" ht="21" customHeight="1" x14ac:dyDescent="0.6">
      <c r="A933" s="125"/>
      <c r="B933" s="125"/>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row>
    <row r="934" spans="1:25" ht="21" customHeight="1" x14ac:dyDescent="0.6">
      <c r="A934" s="125"/>
      <c r="B934" s="125"/>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row>
    <row r="935" spans="1:25" ht="21" customHeight="1" x14ac:dyDescent="0.6">
      <c r="A935" s="125"/>
      <c r="B935" s="125"/>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row>
    <row r="936" spans="1:25" ht="21" customHeight="1" x14ac:dyDescent="0.6">
      <c r="A936" s="125"/>
      <c r="B936" s="125"/>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row>
    <row r="937" spans="1:25" ht="21" customHeight="1" x14ac:dyDescent="0.6">
      <c r="A937" s="125"/>
      <c r="B937" s="125"/>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row>
    <row r="938" spans="1:25" ht="21" customHeight="1" x14ac:dyDescent="0.6">
      <c r="A938" s="125"/>
      <c r="B938" s="125"/>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row>
    <row r="939" spans="1:25" ht="21" customHeight="1" x14ac:dyDescent="0.6">
      <c r="A939" s="125"/>
      <c r="B939" s="125"/>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row>
    <row r="940" spans="1:25" ht="21" customHeight="1" x14ac:dyDescent="0.6">
      <c r="A940" s="125"/>
      <c r="B940" s="125"/>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row>
    <row r="941" spans="1:25" ht="21" customHeight="1" x14ac:dyDescent="0.6">
      <c r="A941" s="125"/>
      <c r="B941" s="125"/>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row>
    <row r="942" spans="1:25" ht="21" customHeight="1" x14ac:dyDescent="0.6">
      <c r="A942" s="125"/>
      <c r="B942" s="125"/>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row>
    <row r="943" spans="1:25" ht="21" customHeight="1" x14ac:dyDescent="0.6">
      <c r="A943" s="125"/>
      <c r="B943" s="125"/>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row>
    <row r="944" spans="1:25" ht="21" customHeight="1" x14ac:dyDescent="0.6">
      <c r="A944" s="125"/>
      <c r="B944" s="125"/>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row>
    <row r="945" spans="1:25" ht="21" customHeight="1" x14ac:dyDescent="0.6">
      <c r="A945" s="125"/>
      <c r="B945" s="125"/>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row>
    <row r="946" spans="1:25" ht="21" customHeight="1" x14ac:dyDescent="0.6">
      <c r="A946" s="125"/>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row>
    <row r="947" spans="1:25" ht="21" customHeight="1" x14ac:dyDescent="0.6">
      <c r="A947" s="125"/>
      <c r="B947" s="125"/>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row>
    <row r="948" spans="1:25" ht="21" customHeight="1" x14ac:dyDescent="0.6">
      <c r="A948" s="125"/>
      <c r="B948" s="125"/>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row>
    <row r="949" spans="1:25" ht="21" customHeight="1" x14ac:dyDescent="0.6">
      <c r="A949" s="125"/>
      <c r="B949" s="125"/>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row>
    <row r="950" spans="1:25" ht="21" customHeight="1" x14ac:dyDescent="0.6">
      <c r="A950" s="125"/>
      <c r="B950" s="125"/>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row>
    <row r="951" spans="1:25" ht="21" customHeight="1" x14ac:dyDescent="0.6">
      <c r="A951" s="125"/>
      <c r="B951" s="125"/>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row>
    <row r="952" spans="1:25" ht="21" customHeight="1" x14ac:dyDescent="0.6">
      <c r="A952" s="125"/>
      <c r="B952" s="125"/>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row>
    <row r="953" spans="1:25" ht="21" customHeight="1" x14ac:dyDescent="0.6">
      <c r="A953" s="125"/>
      <c r="B953" s="125"/>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row>
    <row r="954" spans="1:25" ht="21" customHeight="1" x14ac:dyDescent="0.6">
      <c r="A954" s="125"/>
      <c r="B954" s="125"/>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row>
    <row r="955" spans="1:25" ht="21" customHeight="1" x14ac:dyDescent="0.6">
      <c r="A955" s="125"/>
      <c r="B955" s="125"/>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row>
    <row r="956" spans="1:25" ht="21" customHeight="1" x14ac:dyDescent="0.6">
      <c r="A956" s="125"/>
      <c r="B956" s="125"/>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row>
    <row r="957" spans="1:25" ht="21" customHeight="1" x14ac:dyDescent="0.6">
      <c r="A957" s="125"/>
      <c r="B957" s="125"/>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row>
    <row r="958" spans="1:25" ht="21" customHeight="1" x14ac:dyDescent="0.6">
      <c r="A958" s="125"/>
      <c r="B958" s="125"/>
      <c r="C958" s="125"/>
      <c r="D958" s="125"/>
      <c r="E958" s="125"/>
      <c r="F958" s="125"/>
      <c r="G958" s="125"/>
      <c r="H958" s="125"/>
      <c r="I958" s="125"/>
      <c r="J958" s="125"/>
      <c r="K958" s="125"/>
      <c r="L958" s="125"/>
      <c r="M958" s="125"/>
      <c r="N958" s="125"/>
      <c r="O958" s="125"/>
      <c r="P958" s="125"/>
      <c r="Q958" s="125"/>
      <c r="R958" s="125"/>
      <c r="S958" s="125"/>
      <c r="T958" s="125"/>
      <c r="U958" s="125"/>
      <c r="V958" s="125"/>
      <c r="W958" s="125"/>
      <c r="X958" s="125"/>
      <c r="Y958" s="125"/>
    </row>
    <row r="959" spans="1:25" ht="21" customHeight="1" x14ac:dyDescent="0.6">
      <c r="A959" s="125"/>
      <c r="B959" s="125"/>
      <c r="C959" s="125"/>
      <c r="D959" s="125"/>
      <c r="E959" s="125"/>
      <c r="F959" s="125"/>
      <c r="G959" s="125"/>
      <c r="H959" s="125"/>
      <c r="I959" s="125"/>
      <c r="J959" s="125"/>
      <c r="K959" s="125"/>
      <c r="L959" s="125"/>
      <c r="M959" s="125"/>
      <c r="N959" s="125"/>
      <c r="O959" s="125"/>
      <c r="P959" s="125"/>
      <c r="Q959" s="125"/>
      <c r="R959" s="125"/>
      <c r="S959" s="125"/>
      <c r="T959" s="125"/>
      <c r="U959" s="125"/>
      <c r="V959" s="125"/>
      <c r="W959" s="125"/>
      <c r="X959" s="125"/>
      <c r="Y959" s="125"/>
    </row>
    <row r="960" spans="1:25" ht="21" customHeight="1" x14ac:dyDescent="0.6">
      <c r="A960" s="125"/>
      <c r="B960" s="125"/>
      <c r="C960" s="125"/>
      <c r="D960" s="125"/>
      <c r="E960" s="125"/>
      <c r="F960" s="125"/>
      <c r="G960" s="125"/>
      <c r="H960" s="125"/>
      <c r="I960" s="125"/>
      <c r="J960" s="125"/>
      <c r="K960" s="125"/>
      <c r="L960" s="125"/>
      <c r="M960" s="125"/>
      <c r="N960" s="125"/>
      <c r="O960" s="125"/>
      <c r="P960" s="125"/>
      <c r="Q960" s="125"/>
      <c r="R960" s="125"/>
      <c r="S960" s="125"/>
      <c r="T960" s="125"/>
      <c r="U960" s="125"/>
      <c r="V960" s="125"/>
      <c r="W960" s="125"/>
      <c r="X960" s="125"/>
      <c r="Y960" s="125"/>
    </row>
    <row r="961" spans="1:25" ht="21" customHeight="1" x14ac:dyDescent="0.6">
      <c r="A961" s="125"/>
      <c r="B961" s="125"/>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row>
    <row r="962" spans="1:25" ht="21" customHeight="1" x14ac:dyDescent="0.6">
      <c r="A962" s="125"/>
      <c r="B962" s="125"/>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row>
    <row r="963" spans="1:25" ht="21" customHeight="1" x14ac:dyDescent="0.6">
      <c r="A963" s="125"/>
      <c r="B963" s="125"/>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row>
    <row r="964" spans="1:25" ht="21" customHeight="1" x14ac:dyDescent="0.6">
      <c r="A964" s="125"/>
      <c r="B964" s="125"/>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row>
    <row r="965" spans="1:25" ht="21" customHeight="1" x14ac:dyDescent="0.6">
      <c r="A965" s="125"/>
      <c r="B965" s="125"/>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row>
    <row r="966" spans="1:25" ht="21" customHeight="1" x14ac:dyDescent="0.6">
      <c r="A966" s="125"/>
      <c r="B966" s="125"/>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row>
    <row r="967" spans="1:25" ht="21" customHeight="1" x14ac:dyDescent="0.6">
      <c r="A967" s="125"/>
      <c r="B967" s="125"/>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row>
    <row r="968" spans="1:25" ht="21" customHeight="1" x14ac:dyDescent="0.6">
      <c r="A968" s="125"/>
      <c r="B968" s="125"/>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row>
    <row r="969" spans="1:25" ht="21" customHeight="1" x14ac:dyDescent="0.6">
      <c r="A969" s="125"/>
      <c r="B969" s="125"/>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row>
    <row r="970" spans="1:25" ht="21" customHeight="1" x14ac:dyDescent="0.6">
      <c r="A970" s="125"/>
      <c r="B970" s="125"/>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row>
    <row r="971" spans="1:25" ht="21" customHeight="1" x14ac:dyDescent="0.6">
      <c r="A971" s="125"/>
      <c r="B971" s="125"/>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row>
    <row r="972" spans="1:25" ht="21" customHeight="1" x14ac:dyDescent="0.6">
      <c r="A972" s="125"/>
      <c r="B972" s="125"/>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row>
    <row r="973" spans="1:25" ht="21" customHeight="1" x14ac:dyDescent="0.6">
      <c r="A973" s="125"/>
      <c r="B973" s="125"/>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row>
    <row r="974" spans="1:25" ht="21" customHeight="1" x14ac:dyDescent="0.6">
      <c r="A974" s="125"/>
      <c r="B974" s="125"/>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row>
    <row r="975" spans="1:25" ht="21" customHeight="1" x14ac:dyDescent="0.6">
      <c r="A975" s="125"/>
      <c r="B975" s="125"/>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row>
    <row r="976" spans="1:25" ht="21" customHeight="1" x14ac:dyDescent="0.6">
      <c r="A976" s="125"/>
      <c r="B976" s="125"/>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row>
    <row r="977" spans="1:25" ht="21" customHeight="1" x14ac:dyDescent="0.6">
      <c r="A977" s="125"/>
      <c r="B977" s="125"/>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row>
    <row r="978" spans="1:25" ht="21" customHeight="1" x14ac:dyDescent="0.6">
      <c r="A978" s="125"/>
      <c r="B978" s="125"/>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row>
    <row r="979" spans="1:25" ht="21" customHeight="1" x14ac:dyDescent="0.6">
      <c r="A979" s="125"/>
      <c r="B979" s="125"/>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row>
    <row r="980" spans="1:25" ht="21" customHeight="1" x14ac:dyDescent="0.6">
      <c r="A980" s="125"/>
      <c r="B980" s="125"/>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row>
    <row r="981" spans="1:25" ht="21" customHeight="1" x14ac:dyDescent="0.6">
      <c r="A981" s="125"/>
      <c r="B981" s="125"/>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row>
    <row r="982" spans="1:25" ht="21" customHeight="1" x14ac:dyDescent="0.6">
      <c r="A982" s="125"/>
      <c r="B982" s="125"/>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row>
    <row r="983" spans="1:25" ht="21" customHeight="1" x14ac:dyDescent="0.6">
      <c r="A983" s="125"/>
      <c r="B983" s="125"/>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row>
    <row r="984" spans="1:25" ht="21" customHeight="1" x14ac:dyDescent="0.6">
      <c r="A984" s="125"/>
      <c r="B984" s="125"/>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row>
    <row r="985" spans="1:25" ht="21" customHeight="1" x14ac:dyDescent="0.6">
      <c r="A985" s="125"/>
      <c r="B985" s="125"/>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row>
    <row r="986" spans="1:25" ht="21" customHeight="1" x14ac:dyDescent="0.6">
      <c r="A986" s="125"/>
      <c r="B986" s="125"/>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row>
    <row r="987" spans="1:25" ht="21" customHeight="1" x14ac:dyDescent="0.6">
      <c r="A987" s="125"/>
      <c r="B987" s="125"/>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row>
    <row r="988" spans="1:25" ht="21" customHeight="1" x14ac:dyDescent="0.6">
      <c r="A988" s="125"/>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row>
    <row r="989" spans="1:25" ht="21" customHeight="1" x14ac:dyDescent="0.6">
      <c r="A989" s="125"/>
      <c r="B989" s="125"/>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row>
    <row r="990" spans="1:25" ht="21" customHeight="1" x14ac:dyDescent="0.6">
      <c r="A990" s="125"/>
      <c r="B990" s="125"/>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row>
    <row r="991" spans="1:25" ht="21" customHeight="1" x14ac:dyDescent="0.6">
      <c r="A991" s="125"/>
      <c r="B991" s="125"/>
      <c r="C991" s="125"/>
      <c r="D991" s="125"/>
      <c r="E991" s="125"/>
      <c r="F991" s="125"/>
      <c r="G991" s="125"/>
      <c r="H991" s="125"/>
      <c r="I991" s="125"/>
      <c r="J991" s="125"/>
      <c r="K991" s="125"/>
      <c r="L991" s="125"/>
      <c r="M991" s="125"/>
      <c r="N991" s="125"/>
      <c r="O991" s="125"/>
      <c r="P991" s="125"/>
      <c r="Q991" s="125"/>
      <c r="R991" s="125"/>
      <c r="S991" s="125"/>
      <c r="T991" s="125"/>
      <c r="U991" s="125"/>
      <c r="V991" s="125"/>
      <c r="W991" s="125"/>
      <c r="X991" s="125"/>
      <c r="Y991" s="125"/>
    </row>
    <row r="992" spans="1:25" ht="21" customHeight="1" x14ac:dyDescent="0.6">
      <c r="A992" s="125"/>
      <c r="B992" s="125"/>
      <c r="C992" s="125"/>
      <c r="D992" s="125"/>
      <c r="E992" s="125"/>
      <c r="F992" s="125"/>
      <c r="G992" s="125"/>
      <c r="H992" s="125"/>
      <c r="I992" s="125"/>
      <c r="J992" s="125"/>
      <c r="K992" s="125"/>
      <c r="L992" s="125"/>
      <c r="M992" s="125"/>
      <c r="N992" s="125"/>
      <c r="O992" s="125"/>
      <c r="P992" s="125"/>
      <c r="Q992" s="125"/>
      <c r="R992" s="125"/>
      <c r="S992" s="125"/>
      <c r="T992" s="125"/>
      <c r="U992" s="125"/>
      <c r="V992" s="125"/>
      <c r="W992" s="125"/>
      <c r="X992" s="125"/>
      <c r="Y992" s="125"/>
    </row>
    <row r="993" spans="1:25" ht="21" customHeight="1" x14ac:dyDescent="0.6">
      <c r="A993" s="125"/>
      <c r="B993" s="125"/>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row>
    <row r="994" spans="1:25" ht="21" customHeight="1" x14ac:dyDescent="0.6">
      <c r="A994" s="125"/>
      <c r="B994" s="125"/>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row>
    <row r="995" spans="1:25" ht="21" customHeight="1" x14ac:dyDescent="0.6">
      <c r="A995" s="125"/>
      <c r="B995" s="125"/>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row>
    <row r="996" spans="1:25" ht="21" customHeight="1" x14ac:dyDescent="0.6">
      <c r="A996" s="125"/>
      <c r="B996" s="125"/>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row>
    <row r="997" spans="1:25" ht="21" customHeight="1" x14ac:dyDescent="0.6">
      <c r="A997" s="125"/>
      <c r="B997" s="125"/>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row>
    <row r="998" spans="1:25" ht="21" customHeight="1" x14ac:dyDescent="0.6">
      <c r="A998" s="125"/>
      <c r="B998" s="125"/>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row>
    <row r="999" spans="1:25" ht="21" customHeight="1" x14ac:dyDescent="0.6">
      <c r="A999" s="125"/>
      <c r="B999" s="125"/>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row>
    <row r="1000" spans="1:25" ht="21" customHeight="1" x14ac:dyDescent="0.6">
      <c r="A1000" s="125"/>
      <c r="B1000" s="125"/>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row>
    <row r="1001" spans="1:25" ht="21" customHeight="1" x14ac:dyDescent="0.6">
      <c r="A1001" s="125"/>
      <c r="B1001" s="125"/>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row>
    <row r="1002" spans="1:25" ht="21" customHeight="1" x14ac:dyDescent="0.6">
      <c r="A1002" s="125"/>
      <c r="B1002" s="125"/>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row>
    <row r="1003" spans="1:25" ht="21" customHeight="1" x14ac:dyDescent="0.6">
      <c r="A1003" s="125"/>
      <c r="B1003" s="125"/>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row>
    <row r="1004" spans="1:25" ht="21" customHeight="1" x14ac:dyDescent="0.6">
      <c r="A1004" s="125"/>
      <c r="B1004" s="125"/>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row>
    <row r="1005" spans="1:25" ht="21" customHeight="1" x14ac:dyDescent="0.6">
      <c r="A1005" s="125"/>
      <c r="B1005" s="125"/>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row>
    <row r="1006" spans="1:25" ht="21" customHeight="1" x14ac:dyDescent="0.6">
      <c r="A1006" s="125"/>
      <c r="B1006" s="125"/>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row>
    <row r="1007" spans="1:25" ht="21" customHeight="1" x14ac:dyDescent="0.6">
      <c r="A1007" s="125"/>
      <c r="B1007" s="125"/>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row>
    <row r="1008" spans="1:25" ht="21" customHeight="1" x14ac:dyDescent="0.6">
      <c r="A1008" s="125"/>
      <c r="B1008" s="125"/>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row>
    <row r="1009" spans="1:25" ht="21" customHeight="1" x14ac:dyDescent="0.6">
      <c r="A1009" s="125"/>
      <c r="B1009" s="125"/>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row>
    <row r="1010" spans="1:25" ht="21" customHeight="1" x14ac:dyDescent="0.6">
      <c r="A1010" s="125"/>
      <c r="B1010" s="125"/>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row>
    <row r="1011" spans="1:25" ht="21" customHeight="1" x14ac:dyDescent="0.6">
      <c r="A1011" s="125"/>
      <c r="B1011" s="125"/>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row>
    <row r="1012" spans="1:25" ht="21" customHeight="1" x14ac:dyDescent="0.6">
      <c r="A1012" s="125"/>
      <c r="B1012" s="125"/>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row>
    <row r="1013" spans="1:25" ht="21" customHeight="1" x14ac:dyDescent="0.6">
      <c r="A1013" s="125"/>
      <c r="B1013" s="125"/>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row>
    <row r="1014" spans="1:25" ht="21" customHeight="1" x14ac:dyDescent="0.6">
      <c r="A1014" s="125"/>
      <c r="B1014" s="125"/>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row>
    <row r="1015" spans="1:25" ht="21" customHeight="1" x14ac:dyDescent="0.6">
      <c r="A1015" s="125"/>
      <c r="B1015" s="125"/>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row>
    <row r="1016" spans="1:25" ht="21" customHeight="1" x14ac:dyDescent="0.6">
      <c r="A1016" s="125"/>
      <c r="B1016" s="125"/>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row>
    <row r="1017" spans="1:25" ht="21" customHeight="1" x14ac:dyDescent="0.6">
      <c r="A1017" s="125"/>
      <c r="B1017" s="125"/>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row>
    <row r="1018" spans="1:25" ht="21" customHeight="1" x14ac:dyDescent="0.6">
      <c r="A1018" s="125"/>
      <c r="B1018" s="125"/>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row>
    <row r="1019" spans="1:25" ht="21" customHeight="1" x14ac:dyDescent="0.6">
      <c r="A1019" s="125"/>
      <c r="B1019" s="125"/>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row>
  </sheetData>
  <sheetProtection algorithmName="SHA-512" hashValue="QICY6pmh3+eOBnQ0db87zKRJg9q7E7wxWx2AIZRSqYnaR0vXcF0WEcAePSOE+E7Qe/WHyQLYILeu3YoHS3E4xQ==" saltValue="AwN/tojVuz9qxOQDaK5LWw==" spinCount="100000" sheet="1" objects="1" scenarios="1"/>
  <protectedRanges>
    <protectedRange sqref="B12:B14 B18 B19 B20 B25" name="Range1"/>
  </protectedRanges>
  <mergeCells count="23">
    <mergeCell ref="A33:E33"/>
    <mergeCell ref="A34:E34"/>
    <mergeCell ref="A36:E36"/>
    <mergeCell ref="A35:E35"/>
    <mergeCell ref="A37:E37"/>
    <mergeCell ref="A43:E43"/>
    <mergeCell ref="H35:L35"/>
    <mergeCell ref="H36:L36"/>
    <mergeCell ref="H37:L37"/>
    <mergeCell ref="A44:E44"/>
    <mergeCell ref="A40:E40"/>
    <mergeCell ref="A42:E42"/>
    <mergeCell ref="A38:E38"/>
    <mergeCell ref="A41:E41"/>
    <mergeCell ref="A1:E2"/>
    <mergeCell ref="A32:E32"/>
    <mergeCell ref="A31:E31"/>
    <mergeCell ref="A4:E4"/>
    <mergeCell ref="A6:E6"/>
    <mergeCell ref="A5:E5"/>
    <mergeCell ref="C7:E7"/>
    <mergeCell ref="A12:A14"/>
    <mergeCell ref="B12:B14"/>
  </mergeCells>
  <pageMargins left="0.25" right="0.25" top="0.75" bottom="0.75" header="0.3" footer="0.3"/>
  <pageSetup scale="68"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Sheet1!$Z$4:$Z$5</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Q5" sqref="Q5"/>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42.140625"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7" t="s">
        <v>42</v>
      </c>
      <c r="C1" s="237"/>
      <c r="D1" s="237"/>
      <c r="E1" s="237"/>
      <c r="F1" s="237"/>
      <c r="H1" s="237" t="s">
        <v>43</v>
      </c>
      <c r="I1" s="237"/>
      <c r="J1" s="237"/>
      <c r="M1" s="237" t="s">
        <v>68</v>
      </c>
      <c r="N1" s="237"/>
      <c r="O1" s="237"/>
      <c r="P1" s="237"/>
      <c r="Q1" s="237"/>
      <c r="S1" s="40"/>
      <c r="T1" s="231" t="s">
        <v>65</v>
      </c>
      <c r="U1" s="231"/>
      <c r="V1" s="231"/>
      <c r="W1" s="231"/>
      <c r="X1" s="231"/>
      <c r="Z1" s="231" t="s">
        <v>96</v>
      </c>
      <c r="AA1" s="231"/>
      <c r="AB1" s="231"/>
      <c r="AC1" s="231"/>
      <c r="AD1" s="231"/>
    </row>
    <row r="2" spans="1:30" ht="15" customHeight="1" x14ac:dyDescent="0.35">
      <c r="A2" s="232" t="s">
        <v>90</v>
      </c>
      <c r="B2" s="26"/>
      <c r="C2" s="30" t="s">
        <v>62</v>
      </c>
      <c r="D2" s="31" t="s">
        <v>63</v>
      </c>
      <c r="E2" s="31" t="s">
        <v>62</v>
      </c>
      <c r="F2" s="32" t="s">
        <v>63</v>
      </c>
      <c r="H2" s="16"/>
      <c r="I2" s="33" t="s">
        <v>63</v>
      </c>
      <c r="J2" s="34" t="s">
        <v>63</v>
      </c>
      <c r="L2" s="232" t="s">
        <v>90</v>
      </c>
      <c r="M2" s="36"/>
      <c r="N2" s="30" t="s">
        <v>62</v>
      </c>
      <c r="O2" s="31" t="s">
        <v>63</v>
      </c>
      <c r="P2" s="31" t="s">
        <v>62</v>
      </c>
      <c r="Q2" s="32" t="s">
        <v>63</v>
      </c>
      <c r="S2" s="235" t="s">
        <v>90</v>
      </c>
      <c r="T2" s="41"/>
      <c r="U2" s="52" t="s">
        <v>62</v>
      </c>
      <c r="V2" s="53" t="s">
        <v>63</v>
      </c>
      <c r="W2" s="53" t="s">
        <v>62</v>
      </c>
      <c r="X2" s="42" t="s">
        <v>63</v>
      </c>
      <c r="Z2" s="35"/>
      <c r="AA2" s="30" t="s">
        <v>62</v>
      </c>
      <c r="AB2" s="31" t="s">
        <v>63</v>
      </c>
      <c r="AC2" s="31" t="s">
        <v>62</v>
      </c>
      <c r="AD2" s="32" t="s">
        <v>63</v>
      </c>
    </row>
    <row r="3" spans="1:30" ht="15.75" thickBot="1" x14ac:dyDescent="0.3">
      <c r="A3" s="233"/>
      <c r="B3" s="81" t="s">
        <v>45</v>
      </c>
      <c r="C3" s="82" t="s">
        <v>40</v>
      </c>
      <c r="D3" s="82" t="s">
        <v>108</v>
      </c>
      <c r="E3" s="83" t="s">
        <v>41</v>
      </c>
      <c r="F3" s="83" t="s">
        <v>109</v>
      </c>
      <c r="H3" s="69" t="s">
        <v>44</v>
      </c>
      <c r="I3" s="70" t="s">
        <v>40</v>
      </c>
      <c r="J3" s="71" t="s">
        <v>41</v>
      </c>
      <c r="L3" s="234"/>
      <c r="M3" s="81" t="s">
        <v>67</v>
      </c>
      <c r="N3" s="82" t="s">
        <v>40</v>
      </c>
      <c r="O3" s="83" t="s">
        <v>108</v>
      </c>
      <c r="P3" s="83" t="s">
        <v>41</v>
      </c>
      <c r="Q3" s="83" t="s">
        <v>109</v>
      </c>
      <c r="S3" s="236"/>
      <c r="T3" s="81" t="s">
        <v>66</v>
      </c>
      <c r="U3" s="100" t="s">
        <v>40</v>
      </c>
      <c r="V3" s="100" t="s">
        <v>108</v>
      </c>
      <c r="W3" s="101" t="s">
        <v>41</v>
      </c>
      <c r="X3" s="83" t="s">
        <v>109</v>
      </c>
      <c r="Z3" s="81" t="s">
        <v>97</v>
      </c>
      <c r="AA3" s="82" t="s">
        <v>40</v>
      </c>
      <c r="AB3" s="82" t="s">
        <v>108</v>
      </c>
      <c r="AC3" s="83" t="s">
        <v>41</v>
      </c>
      <c r="AD3" s="83" t="s">
        <v>109</v>
      </c>
    </row>
    <row r="4" spans="1:30" x14ac:dyDescent="0.25">
      <c r="A4" s="76">
        <v>10</v>
      </c>
      <c r="B4" s="110" t="s">
        <v>78</v>
      </c>
      <c r="C4" s="10">
        <v>49.09</v>
      </c>
      <c r="D4" s="13">
        <f t="shared" ref="D4:D9" si="0">C4*18</f>
        <v>883.62000000000012</v>
      </c>
      <c r="E4" s="37">
        <v>397.21</v>
      </c>
      <c r="F4" s="13">
        <f t="shared" ref="F4:F30" si="1">E4*18</f>
        <v>7149.78</v>
      </c>
      <c r="H4" s="63" t="s">
        <v>64</v>
      </c>
      <c r="I4" s="12">
        <v>132</v>
      </c>
      <c r="J4" s="15">
        <v>528</v>
      </c>
      <c r="L4" s="28">
        <v>10</v>
      </c>
      <c r="M4" s="110" t="s">
        <v>64</v>
      </c>
      <c r="N4" s="12">
        <v>8.6999999999999993</v>
      </c>
      <c r="O4" s="15">
        <f>N4*18</f>
        <v>156.6</v>
      </c>
      <c r="P4" s="37">
        <v>26.1</v>
      </c>
      <c r="Q4" s="13">
        <f>P4*18</f>
        <v>469.8</v>
      </c>
      <c r="S4" s="43">
        <v>10</v>
      </c>
      <c r="T4" s="93" t="s">
        <v>91</v>
      </c>
      <c r="U4" s="54">
        <v>5.25</v>
      </c>
      <c r="V4" s="37">
        <f t="shared" ref="V4:V11" si="2">U4*18</f>
        <v>94.5</v>
      </c>
      <c r="W4" s="37">
        <v>0</v>
      </c>
      <c r="X4" s="13">
        <f>W4*18</f>
        <v>0</v>
      </c>
      <c r="Z4" s="135" t="s">
        <v>141</v>
      </c>
      <c r="AA4" s="106">
        <v>0</v>
      </c>
      <c r="AB4" s="106">
        <v>0</v>
      </c>
      <c r="AC4" s="106">
        <v>0.05</v>
      </c>
      <c r="AD4" s="107">
        <v>0.05</v>
      </c>
    </row>
    <row r="5" spans="1:30" x14ac:dyDescent="0.25">
      <c r="A5" s="77">
        <v>10</v>
      </c>
      <c r="B5" s="20" t="s">
        <v>79</v>
      </c>
      <c r="C5" s="8">
        <v>99.09</v>
      </c>
      <c r="D5" s="13">
        <f t="shared" si="0"/>
        <v>1783.6200000000001</v>
      </c>
      <c r="E5" s="38">
        <v>397.21</v>
      </c>
      <c r="F5" s="13">
        <f t="shared" si="1"/>
        <v>7149.78</v>
      </c>
      <c r="H5" s="64" t="s">
        <v>59</v>
      </c>
      <c r="I5" s="8">
        <v>330</v>
      </c>
      <c r="J5" s="65">
        <v>1320</v>
      </c>
      <c r="L5" s="122">
        <v>10</v>
      </c>
      <c r="M5" s="20" t="s">
        <v>59</v>
      </c>
      <c r="N5" s="8">
        <v>16.510000000000002</v>
      </c>
      <c r="O5" s="15">
        <f t="shared" ref="O5:O6" si="3">N5*18</f>
        <v>297.18</v>
      </c>
      <c r="P5" s="38">
        <v>49.52</v>
      </c>
      <c r="Q5" s="65">
        <f>P5*18</f>
        <v>891.36</v>
      </c>
      <c r="S5" s="44">
        <v>10</v>
      </c>
      <c r="T5" s="94" t="s">
        <v>92</v>
      </c>
      <c r="U5" s="55">
        <v>11.22</v>
      </c>
      <c r="V5" s="37">
        <f t="shared" si="2"/>
        <v>201.96</v>
      </c>
      <c r="W5" s="38">
        <v>0</v>
      </c>
      <c r="X5" s="13">
        <f t="shared" ref="X5:X7" si="4">W5*18</f>
        <v>0</v>
      </c>
      <c r="Z5" s="134" t="s">
        <v>140</v>
      </c>
      <c r="AA5" s="108">
        <v>0</v>
      </c>
      <c r="AB5" s="108">
        <v>0</v>
      </c>
      <c r="AC5" s="108">
        <v>0.06</v>
      </c>
      <c r="AD5" s="109">
        <v>0.06</v>
      </c>
    </row>
    <row r="6" spans="1:30" x14ac:dyDescent="0.25">
      <c r="A6" s="77">
        <v>10</v>
      </c>
      <c r="B6" s="20" t="s">
        <v>80</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101</v>
      </c>
      <c r="U6" s="56">
        <v>10.49</v>
      </c>
      <c r="V6" s="37">
        <f t="shared" si="2"/>
        <v>188.82</v>
      </c>
      <c r="W6" s="38">
        <v>0</v>
      </c>
      <c r="X6" s="13">
        <f t="shared" si="4"/>
        <v>0</v>
      </c>
    </row>
    <row r="7" spans="1:30" ht="15.75" thickBot="1" x14ac:dyDescent="0.3">
      <c r="A7" s="77">
        <v>10</v>
      </c>
      <c r="B7" s="20" t="s">
        <v>81</v>
      </c>
      <c r="C7" s="8">
        <v>143.28</v>
      </c>
      <c r="D7" s="13">
        <f t="shared" si="0"/>
        <v>2579.04</v>
      </c>
      <c r="E7" s="38">
        <v>754.73</v>
      </c>
      <c r="F7" s="13">
        <f t="shared" si="1"/>
        <v>13585.14</v>
      </c>
      <c r="H7" s="119" t="s">
        <v>114</v>
      </c>
      <c r="I7" s="67">
        <v>0</v>
      </c>
      <c r="J7" s="68">
        <v>0</v>
      </c>
      <c r="L7" s="29">
        <v>10</v>
      </c>
      <c r="M7" s="118" t="s">
        <v>113</v>
      </c>
      <c r="N7" s="116">
        <v>0</v>
      </c>
      <c r="O7" s="120">
        <v>0</v>
      </c>
      <c r="P7" s="74">
        <v>0</v>
      </c>
      <c r="Q7" s="68">
        <v>0</v>
      </c>
      <c r="S7" s="46">
        <v>10</v>
      </c>
      <c r="T7" s="96" t="s">
        <v>70</v>
      </c>
      <c r="U7" s="57">
        <v>17.940000000000001</v>
      </c>
      <c r="V7" s="58">
        <f t="shared" si="2"/>
        <v>322.92</v>
      </c>
      <c r="W7" s="39">
        <v>0</v>
      </c>
      <c r="X7" s="14">
        <f t="shared" si="4"/>
        <v>0</v>
      </c>
    </row>
    <row r="8" spans="1:30" x14ac:dyDescent="0.25">
      <c r="A8" s="77">
        <v>10</v>
      </c>
      <c r="B8" s="20" t="s">
        <v>82</v>
      </c>
      <c r="C8" s="8">
        <v>127.45</v>
      </c>
      <c r="D8" s="13">
        <f t="shared" si="0"/>
        <v>2294.1</v>
      </c>
      <c r="E8" s="38">
        <v>1031.24</v>
      </c>
      <c r="F8" s="13">
        <f t="shared" si="1"/>
        <v>18562.32</v>
      </c>
      <c r="L8" s="72"/>
      <c r="M8" s="36"/>
      <c r="N8" s="30" t="s">
        <v>62</v>
      </c>
      <c r="O8" s="31" t="s">
        <v>63</v>
      </c>
      <c r="P8" s="31" t="s">
        <v>62</v>
      </c>
      <c r="Q8" s="32" t="s">
        <v>63</v>
      </c>
      <c r="S8" s="43">
        <v>10</v>
      </c>
      <c r="T8" s="97" t="s">
        <v>94</v>
      </c>
      <c r="U8" s="54">
        <v>10.17</v>
      </c>
      <c r="V8" s="37">
        <f t="shared" si="2"/>
        <v>183.06</v>
      </c>
      <c r="W8" s="37">
        <v>0</v>
      </c>
      <c r="X8" s="13">
        <f>W8*18</f>
        <v>0</v>
      </c>
    </row>
    <row r="9" spans="1:30" ht="15.75" thickBot="1" x14ac:dyDescent="0.3">
      <c r="A9" s="78">
        <v>10</v>
      </c>
      <c r="B9" s="21" t="s">
        <v>83</v>
      </c>
      <c r="C9" s="9">
        <v>177.45</v>
      </c>
      <c r="D9" s="14">
        <f t="shared" si="0"/>
        <v>3194.1</v>
      </c>
      <c r="E9" s="39">
        <v>1031.24</v>
      </c>
      <c r="F9" s="14">
        <f t="shared" si="1"/>
        <v>18562.32</v>
      </c>
      <c r="L9" s="72"/>
      <c r="M9" s="81" t="s">
        <v>67</v>
      </c>
      <c r="N9" s="82" t="s">
        <v>40</v>
      </c>
      <c r="O9" s="83" t="s">
        <v>108</v>
      </c>
      <c r="P9" s="83" t="s">
        <v>41</v>
      </c>
      <c r="Q9" s="83" t="s">
        <v>109</v>
      </c>
      <c r="S9" s="44">
        <v>10</v>
      </c>
      <c r="T9" s="98" t="s">
        <v>95</v>
      </c>
      <c r="U9" s="55">
        <v>21.76</v>
      </c>
      <c r="V9" s="37">
        <f t="shared" si="2"/>
        <v>391.68</v>
      </c>
      <c r="W9" s="38">
        <v>0</v>
      </c>
      <c r="X9" s="13">
        <f t="shared" ref="X9:X11" si="5">W9*18</f>
        <v>0</v>
      </c>
    </row>
    <row r="10" spans="1:30" x14ac:dyDescent="0.25">
      <c r="A10" s="79">
        <v>10</v>
      </c>
      <c r="B10" s="19" t="s">
        <v>84</v>
      </c>
      <c r="C10" s="8">
        <v>84.29</v>
      </c>
      <c r="D10" s="13">
        <f>C10*18</f>
        <v>1517.22</v>
      </c>
      <c r="E10" s="38">
        <v>411.56</v>
      </c>
      <c r="F10" s="13">
        <f t="shared" si="1"/>
        <v>7408.08</v>
      </c>
      <c r="L10" s="27">
        <v>12</v>
      </c>
      <c r="M10" s="111" t="s">
        <v>64</v>
      </c>
      <c r="N10" s="12">
        <v>6.02</v>
      </c>
      <c r="O10" s="15">
        <f>N10*26</f>
        <v>156.51999999999998</v>
      </c>
      <c r="P10" s="37">
        <v>18.07</v>
      </c>
      <c r="Q10" s="13">
        <f>P10*26</f>
        <v>469.82</v>
      </c>
      <c r="S10" s="45">
        <v>10</v>
      </c>
      <c r="T10" s="99" t="s">
        <v>102</v>
      </c>
      <c r="U10" s="55">
        <v>20.350000000000001</v>
      </c>
      <c r="V10" s="37">
        <f t="shared" si="2"/>
        <v>366.3</v>
      </c>
      <c r="W10" s="38">
        <v>0</v>
      </c>
      <c r="X10" s="13">
        <f t="shared" si="5"/>
        <v>0</v>
      </c>
    </row>
    <row r="11" spans="1:30" ht="15.75" thickBot="1" x14ac:dyDescent="0.3">
      <c r="A11" s="77">
        <v>10</v>
      </c>
      <c r="B11" s="20" t="s">
        <v>87</v>
      </c>
      <c r="C11" s="8">
        <v>134.29</v>
      </c>
      <c r="D11" s="13">
        <f t="shared" ref="D11:D15" si="6">C11*18</f>
        <v>2417.2199999999998</v>
      </c>
      <c r="E11" s="38">
        <v>411.56</v>
      </c>
      <c r="F11" s="13">
        <f t="shared" si="1"/>
        <v>7408.08</v>
      </c>
      <c r="L11" s="121">
        <v>12</v>
      </c>
      <c r="M11" s="22" t="s">
        <v>59</v>
      </c>
      <c r="N11" s="8">
        <v>11.43</v>
      </c>
      <c r="O11" s="15">
        <f t="shared" ref="O11:O12" si="7">N11*26</f>
        <v>297.18</v>
      </c>
      <c r="P11" s="38">
        <v>34.28</v>
      </c>
      <c r="Q11" s="65">
        <f>P11*26</f>
        <v>891.28</v>
      </c>
      <c r="S11" s="46">
        <v>10</v>
      </c>
      <c r="T11" s="99" t="s">
        <v>103</v>
      </c>
      <c r="U11" s="56">
        <v>34.78</v>
      </c>
      <c r="V11" s="75">
        <f t="shared" si="2"/>
        <v>626.04</v>
      </c>
      <c r="W11" s="74">
        <v>0</v>
      </c>
      <c r="X11" s="73">
        <f t="shared" si="5"/>
        <v>0</v>
      </c>
    </row>
    <row r="12" spans="1:30" x14ac:dyDescent="0.25">
      <c r="A12" s="77">
        <v>10</v>
      </c>
      <c r="B12" s="20" t="s">
        <v>85</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86</v>
      </c>
      <c r="C13" s="8">
        <v>210.19</v>
      </c>
      <c r="D13" s="13">
        <f t="shared" si="6"/>
        <v>3783.42</v>
      </c>
      <c r="E13" s="38">
        <v>782.08</v>
      </c>
      <c r="F13" s="13">
        <f t="shared" si="1"/>
        <v>14077.44</v>
      </c>
      <c r="L13" s="25">
        <v>12</v>
      </c>
      <c r="M13" s="115" t="s">
        <v>113</v>
      </c>
      <c r="N13" s="60">
        <v>0</v>
      </c>
      <c r="O13" s="120">
        <v>0</v>
      </c>
      <c r="P13" s="74">
        <v>0</v>
      </c>
      <c r="Q13" s="68">
        <v>0</v>
      </c>
      <c r="S13" s="92"/>
      <c r="T13" s="81" t="s">
        <v>66</v>
      </c>
      <c r="U13" s="100" t="s">
        <v>40</v>
      </c>
      <c r="V13" s="100" t="s">
        <v>108</v>
      </c>
      <c r="W13" s="101" t="s">
        <v>41</v>
      </c>
      <c r="X13" s="83" t="s">
        <v>109</v>
      </c>
    </row>
    <row r="14" spans="1:30" x14ac:dyDescent="0.25">
      <c r="A14" s="77">
        <v>10</v>
      </c>
      <c r="B14" s="20" t="s">
        <v>88</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89</v>
      </c>
      <c r="C15" s="67">
        <v>268.83999999999997</v>
      </c>
      <c r="D15" s="73">
        <f t="shared" si="6"/>
        <v>4839.12</v>
      </c>
      <c r="E15" s="74">
        <v>1068.45</v>
      </c>
      <c r="F15" s="73">
        <f t="shared" si="1"/>
        <v>19232.100000000002</v>
      </c>
      <c r="M15" s="59"/>
      <c r="N15" s="60"/>
      <c r="O15" s="61"/>
      <c r="P15" s="62"/>
      <c r="Q15" s="60"/>
      <c r="S15" s="48">
        <v>12</v>
      </c>
      <c r="T15" s="102" t="s">
        <v>92</v>
      </c>
      <c r="U15" s="55">
        <v>7.77</v>
      </c>
      <c r="V15" s="37">
        <f t="shared" ref="V15:V17" si="9">U15*26</f>
        <v>202.01999999999998</v>
      </c>
      <c r="W15" s="38">
        <v>0</v>
      </c>
      <c r="X15" s="13">
        <f t="shared" si="8"/>
        <v>0</v>
      </c>
    </row>
    <row r="16" spans="1:30" ht="15.75" thickBot="1" x14ac:dyDescent="0.3">
      <c r="A16" s="80">
        <v>10</v>
      </c>
      <c r="B16" s="118" t="s">
        <v>113</v>
      </c>
      <c r="C16" s="67">
        <v>0</v>
      </c>
      <c r="D16" s="73">
        <v>0</v>
      </c>
      <c r="E16" s="74">
        <v>0</v>
      </c>
      <c r="F16" s="73">
        <v>0</v>
      </c>
      <c r="M16" s="59"/>
      <c r="N16" s="60"/>
      <c r="O16" s="61"/>
      <c r="P16" s="62"/>
      <c r="Q16" s="60"/>
      <c r="S16" s="49"/>
      <c r="T16" s="117"/>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101</v>
      </c>
      <c r="U17" s="55">
        <v>7.26</v>
      </c>
      <c r="V17" s="37">
        <f t="shared" si="9"/>
        <v>188.76</v>
      </c>
      <c r="W17" s="38">
        <v>0</v>
      </c>
      <c r="X17" s="13">
        <f t="shared" si="8"/>
        <v>0</v>
      </c>
    </row>
    <row r="18" spans="1:24" ht="15.75" thickBot="1" x14ac:dyDescent="0.3">
      <c r="A18" s="85"/>
      <c r="B18" s="81" t="s">
        <v>45</v>
      </c>
      <c r="C18" s="82" t="s">
        <v>40</v>
      </c>
      <c r="D18" s="82" t="s">
        <v>108</v>
      </c>
      <c r="E18" s="83" t="s">
        <v>41</v>
      </c>
      <c r="F18" s="83" t="s">
        <v>109</v>
      </c>
      <c r="M18" s="59"/>
      <c r="N18" s="60"/>
      <c r="O18" s="61"/>
      <c r="P18" s="62"/>
      <c r="Q18" s="60"/>
      <c r="S18" s="50">
        <v>12</v>
      </c>
      <c r="T18" s="104" t="s">
        <v>93</v>
      </c>
      <c r="U18" s="57">
        <v>12.42</v>
      </c>
      <c r="V18" s="58">
        <f>U18*26</f>
        <v>322.92</v>
      </c>
      <c r="W18" s="39">
        <v>0</v>
      </c>
      <c r="X18" s="14">
        <f t="shared" si="8"/>
        <v>0</v>
      </c>
    </row>
    <row r="19" spans="1:24" x14ac:dyDescent="0.25">
      <c r="A19" s="86">
        <v>12</v>
      </c>
      <c r="B19" s="111" t="s">
        <v>78</v>
      </c>
      <c r="C19" s="8">
        <v>33.99</v>
      </c>
      <c r="D19" s="13">
        <f>C19*26</f>
        <v>883.74</v>
      </c>
      <c r="E19" s="38">
        <v>274.99</v>
      </c>
      <c r="F19" s="13">
        <f>E19*26</f>
        <v>7149.74</v>
      </c>
      <c r="M19" s="59"/>
      <c r="N19" s="60"/>
      <c r="O19" s="61"/>
      <c r="P19" s="62"/>
      <c r="Q19" s="60"/>
      <c r="S19" s="47">
        <v>12</v>
      </c>
      <c r="T19" s="105" t="s">
        <v>94</v>
      </c>
      <c r="U19" s="55">
        <v>7.04</v>
      </c>
      <c r="V19" s="37">
        <f>U19*26</f>
        <v>183.04</v>
      </c>
      <c r="W19" s="38">
        <v>0</v>
      </c>
      <c r="X19" s="13">
        <f t="shared" si="8"/>
        <v>0</v>
      </c>
    </row>
    <row r="20" spans="1:24" x14ac:dyDescent="0.25">
      <c r="A20" s="87">
        <v>12</v>
      </c>
      <c r="B20" s="112" t="s">
        <v>79</v>
      </c>
      <c r="C20" s="8">
        <v>68.599999999999994</v>
      </c>
      <c r="D20" s="13">
        <f t="shared" ref="D20:D23" si="10">C20*26</f>
        <v>1783.6</v>
      </c>
      <c r="E20" s="38">
        <v>274.99</v>
      </c>
      <c r="F20" s="13">
        <f t="shared" ref="F20:F30" si="11">E20*26</f>
        <v>7149.74</v>
      </c>
      <c r="M20" s="59"/>
      <c r="N20" s="60"/>
      <c r="O20" s="61"/>
      <c r="P20" s="62"/>
      <c r="Q20" s="60"/>
      <c r="S20" s="48">
        <v>12</v>
      </c>
      <c r="T20" s="102" t="s">
        <v>95</v>
      </c>
      <c r="U20" s="55">
        <v>15.06</v>
      </c>
      <c r="V20" s="37">
        <f t="shared" ref="V20:V21" si="12">U20*26</f>
        <v>391.56</v>
      </c>
      <c r="W20" s="38">
        <v>0</v>
      </c>
      <c r="X20" s="13">
        <f t="shared" si="8"/>
        <v>0</v>
      </c>
    </row>
    <row r="21" spans="1:24" x14ac:dyDescent="0.25">
      <c r="A21" s="87">
        <v>12</v>
      </c>
      <c r="B21" s="112" t="s">
        <v>80</v>
      </c>
      <c r="C21" s="8">
        <v>64.58</v>
      </c>
      <c r="D21" s="13">
        <f t="shared" si="10"/>
        <v>1679.08</v>
      </c>
      <c r="E21" s="38">
        <v>522.5</v>
      </c>
      <c r="F21" s="13">
        <f t="shared" si="11"/>
        <v>13585</v>
      </c>
      <c r="M21" s="59"/>
      <c r="N21" s="60"/>
      <c r="O21" s="61"/>
      <c r="P21" s="62"/>
      <c r="Q21" s="60"/>
      <c r="S21" s="49">
        <v>12</v>
      </c>
      <c r="T21" s="103" t="s">
        <v>102</v>
      </c>
      <c r="U21" s="55">
        <v>20.350000000000001</v>
      </c>
      <c r="V21" s="37">
        <f t="shared" si="12"/>
        <v>529.1</v>
      </c>
      <c r="W21" s="38">
        <v>0</v>
      </c>
      <c r="X21" s="13">
        <f t="shared" si="8"/>
        <v>0</v>
      </c>
    </row>
    <row r="22" spans="1:24" ht="15.75" thickBot="1" x14ac:dyDescent="0.3">
      <c r="A22" s="87">
        <v>12</v>
      </c>
      <c r="B22" s="112" t="s">
        <v>81</v>
      </c>
      <c r="C22" s="8">
        <v>99.2</v>
      </c>
      <c r="D22" s="13">
        <f t="shared" si="10"/>
        <v>2579.2000000000003</v>
      </c>
      <c r="E22" s="38">
        <v>522.5</v>
      </c>
      <c r="F22" s="13">
        <f t="shared" si="11"/>
        <v>13585</v>
      </c>
      <c r="S22" s="50">
        <v>12</v>
      </c>
      <c r="T22" s="103" t="s">
        <v>103</v>
      </c>
      <c r="U22" s="56">
        <v>24.08</v>
      </c>
      <c r="V22" s="75">
        <f>U22*26</f>
        <v>626.07999999999993</v>
      </c>
      <c r="W22" s="74">
        <v>0</v>
      </c>
      <c r="X22" s="73">
        <f t="shared" si="8"/>
        <v>0</v>
      </c>
    </row>
    <row r="23" spans="1:24" x14ac:dyDescent="0.25">
      <c r="A23" s="87">
        <v>12</v>
      </c>
      <c r="B23" s="112" t="s">
        <v>82</v>
      </c>
      <c r="C23" s="8">
        <v>88.24</v>
      </c>
      <c r="D23" s="13">
        <f t="shared" si="10"/>
        <v>2294.2399999999998</v>
      </c>
      <c r="E23" s="38">
        <v>713.94</v>
      </c>
      <c r="F23" s="13">
        <f t="shared" si="11"/>
        <v>18562.440000000002</v>
      </c>
    </row>
    <row r="24" spans="1:24" ht="15.75" thickBot="1" x14ac:dyDescent="0.3">
      <c r="A24" s="88">
        <v>12</v>
      </c>
      <c r="B24" s="113" t="s">
        <v>83</v>
      </c>
      <c r="C24" s="9">
        <v>122.86</v>
      </c>
      <c r="D24" s="14">
        <f>C24*26</f>
        <v>3194.36</v>
      </c>
      <c r="E24" s="39">
        <v>713.94</v>
      </c>
      <c r="F24" s="13">
        <f t="shared" si="11"/>
        <v>18562.440000000002</v>
      </c>
      <c r="T24" s="51" t="s">
        <v>104</v>
      </c>
    </row>
    <row r="25" spans="1:24" x14ac:dyDescent="0.25">
      <c r="A25" s="89">
        <v>12</v>
      </c>
      <c r="B25" s="111" t="s">
        <v>84</v>
      </c>
      <c r="C25" s="8">
        <v>58.36</v>
      </c>
      <c r="D25" s="13">
        <f>C25*26</f>
        <v>1517.36</v>
      </c>
      <c r="E25" s="38">
        <v>284.93</v>
      </c>
      <c r="F25" s="13">
        <f t="shared" si="11"/>
        <v>7408.18</v>
      </c>
    </row>
    <row r="26" spans="1:24" x14ac:dyDescent="0.25">
      <c r="A26" s="89">
        <v>12</v>
      </c>
      <c r="B26" s="112" t="s">
        <v>87</v>
      </c>
      <c r="C26" s="8">
        <v>92.98</v>
      </c>
      <c r="D26" s="13">
        <f t="shared" ref="D26:D30" si="13">C26*26</f>
        <v>2417.48</v>
      </c>
      <c r="E26" s="38">
        <v>284.93</v>
      </c>
      <c r="F26" s="13">
        <f t="shared" si="11"/>
        <v>7408.18</v>
      </c>
    </row>
    <row r="27" spans="1:24" x14ac:dyDescent="0.25">
      <c r="A27" s="87">
        <v>12</v>
      </c>
      <c r="B27" s="112" t="s">
        <v>85</v>
      </c>
      <c r="C27" s="8">
        <v>110.9</v>
      </c>
      <c r="D27" s="13">
        <f t="shared" si="13"/>
        <v>2883.4</v>
      </c>
      <c r="E27" s="38">
        <v>541.44000000000005</v>
      </c>
      <c r="F27" s="13">
        <f t="shared" si="11"/>
        <v>14077.440000000002</v>
      </c>
    </row>
    <row r="28" spans="1:24" x14ac:dyDescent="0.25">
      <c r="A28" s="87">
        <v>12</v>
      </c>
      <c r="B28" s="112" t="s">
        <v>86</v>
      </c>
      <c r="C28" s="8">
        <v>145.52000000000001</v>
      </c>
      <c r="D28" s="13">
        <f t="shared" si="13"/>
        <v>3783.5200000000004</v>
      </c>
      <c r="E28" s="38">
        <v>541.44000000000005</v>
      </c>
      <c r="F28" s="13">
        <f t="shared" si="11"/>
        <v>14077.440000000002</v>
      </c>
    </row>
    <row r="29" spans="1:24" x14ac:dyDescent="0.25">
      <c r="A29" s="87">
        <v>12</v>
      </c>
      <c r="B29" s="112" t="s">
        <v>88</v>
      </c>
      <c r="C29" s="8">
        <v>151.5</v>
      </c>
      <c r="D29" s="13">
        <f t="shared" si="13"/>
        <v>3939</v>
      </c>
      <c r="E29" s="38">
        <v>739.7</v>
      </c>
      <c r="F29" s="13">
        <f t="shared" si="11"/>
        <v>19232.2</v>
      </c>
    </row>
    <row r="30" spans="1:24" x14ac:dyDescent="0.25">
      <c r="A30" s="87">
        <v>12</v>
      </c>
      <c r="B30" s="114" t="s">
        <v>89</v>
      </c>
      <c r="C30" s="67">
        <v>186.11</v>
      </c>
      <c r="D30" s="73">
        <f t="shared" si="13"/>
        <v>4838.8600000000006</v>
      </c>
      <c r="E30" s="74">
        <v>739.7</v>
      </c>
      <c r="F30" s="13">
        <f t="shared" si="11"/>
        <v>19232.2</v>
      </c>
    </row>
    <row r="31" spans="1:24" ht="15.75" thickBot="1" x14ac:dyDescent="0.3">
      <c r="A31" s="88">
        <v>12</v>
      </c>
      <c r="B31" s="115" t="s">
        <v>113</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J13"/>
  <sheetViews>
    <sheetView workbookViewId="0">
      <selection activeCell="L20" sqref="L20"/>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8" max="9" width="11.5703125" bestFit="1" customWidth="1"/>
    <col min="10" max="10" width="14.85546875" bestFit="1" customWidth="1"/>
  </cols>
  <sheetData>
    <row r="1" spans="1:10" x14ac:dyDescent="0.25">
      <c r="A1" s="17" t="s">
        <v>52</v>
      </c>
      <c r="B1" s="17"/>
      <c r="C1" s="17" t="s">
        <v>54</v>
      </c>
      <c r="D1" s="17"/>
      <c r="E1" s="18" t="s">
        <v>75</v>
      </c>
      <c r="F1" s="17"/>
      <c r="H1" s="123">
        <f>'Employee cost calculator'!D17</f>
        <v>75000</v>
      </c>
      <c r="I1" s="123">
        <f>H1</f>
        <v>75000</v>
      </c>
      <c r="J1" s="124" t="s">
        <v>117</v>
      </c>
    </row>
    <row r="2" spans="1:10" x14ac:dyDescent="0.25">
      <c r="A2" s="7" t="s">
        <v>47</v>
      </c>
      <c r="C2" s="7" t="s">
        <v>56</v>
      </c>
      <c r="E2" s="7" t="s">
        <v>77</v>
      </c>
      <c r="H2" s="123">
        <f>'Employee cost calculator'!D18</f>
        <v>7149.78</v>
      </c>
      <c r="I2" s="238">
        <f>SUM(H2:H8)</f>
        <v>8711.6594999999998</v>
      </c>
      <c r="J2" s="240" t="s">
        <v>121</v>
      </c>
    </row>
    <row r="3" spans="1:10" x14ac:dyDescent="0.25">
      <c r="A3" s="7" t="s">
        <v>48</v>
      </c>
      <c r="C3" s="7" t="s">
        <v>55</v>
      </c>
      <c r="E3" s="7" t="s">
        <v>76</v>
      </c>
      <c r="H3" s="123">
        <f>'Employee cost calculator'!D19</f>
        <v>528</v>
      </c>
      <c r="I3" s="238"/>
      <c r="J3" s="240"/>
    </row>
    <row r="4" spans="1:10" x14ac:dyDescent="0.25">
      <c r="A4" s="7" t="s">
        <v>49</v>
      </c>
      <c r="C4" s="7" t="s">
        <v>57</v>
      </c>
      <c r="H4" s="123">
        <f>'Employee cost calculator'!D20</f>
        <v>469.8</v>
      </c>
      <c r="I4" s="238"/>
      <c r="J4" s="240"/>
    </row>
    <row r="5" spans="1:10" ht="15" customHeight="1" x14ac:dyDescent="0.25">
      <c r="A5" s="7" t="s">
        <v>50</v>
      </c>
      <c r="C5" s="7" t="s">
        <v>58</v>
      </c>
      <c r="H5" s="123">
        <f>'Employee cost calculator'!D21</f>
        <v>0</v>
      </c>
      <c r="I5" s="238"/>
      <c r="J5" s="240"/>
    </row>
    <row r="6" spans="1:10" x14ac:dyDescent="0.25">
      <c r="A6" s="7" t="s">
        <v>51</v>
      </c>
      <c r="H6" s="123">
        <f>'Employee cost calculator'!D22</f>
        <v>176.13</v>
      </c>
      <c r="I6" s="238"/>
      <c r="J6" s="240"/>
    </row>
    <row r="7" spans="1:10" x14ac:dyDescent="0.25">
      <c r="H7" s="123">
        <f>'Employee cost calculator'!D23</f>
        <v>367.09199999999998</v>
      </c>
      <c r="I7" s="238"/>
      <c r="J7" s="240"/>
    </row>
    <row r="8" spans="1:10" x14ac:dyDescent="0.25">
      <c r="H8" s="123">
        <f>'Employee cost calculator'!D24</f>
        <v>20.857499999999998</v>
      </c>
      <c r="I8" s="238"/>
      <c r="J8" s="240"/>
    </row>
    <row r="9" spans="1:10" x14ac:dyDescent="0.25">
      <c r="H9" s="123">
        <f>'Employee cost calculator'!D25</f>
        <v>3750</v>
      </c>
      <c r="I9" s="123">
        <f>H9</f>
        <v>3750</v>
      </c>
      <c r="J9" s="124" t="s">
        <v>118</v>
      </c>
    </row>
    <row r="10" spans="1:10" x14ac:dyDescent="0.25">
      <c r="H10" s="123">
        <f>'Employee cost calculator'!D26</f>
        <v>865.38461538461536</v>
      </c>
      <c r="I10" s="238">
        <f>SUM(H10:H12)</f>
        <v>7211.5384615384619</v>
      </c>
      <c r="J10" s="239" t="s">
        <v>120</v>
      </c>
    </row>
    <row r="11" spans="1:10" x14ac:dyDescent="0.25">
      <c r="H11" s="123">
        <f>'Employee cost calculator'!D27</f>
        <v>3461.5384615384614</v>
      </c>
      <c r="I11" s="239"/>
      <c r="J11" s="239"/>
    </row>
    <row r="12" spans="1:10" x14ac:dyDescent="0.25">
      <c r="H12" s="123">
        <f>'Employee cost calculator'!D28</f>
        <v>2884.6153846153848</v>
      </c>
      <c r="I12" s="239"/>
      <c r="J12" s="239"/>
    </row>
    <row r="13" spans="1:10" x14ac:dyDescent="0.25">
      <c r="H13" s="123">
        <f>'Employee cost calculator'!D29</f>
        <v>94673.197961538477</v>
      </c>
      <c r="I13" s="123">
        <f>SUM(I1:I12)</f>
        <v>94673.197961538463</v>
      </c>
      <c r="J13" s="124" t="s">
        <v>119</v>
      </c>
    </row>
  </sheetData>
  <mergeCells count="4">
    <mergeCell ref="I10:I12"/>
    <mergeCell ref="J10:J12"/>
    <mergeCell ref="J2:J8"/>
    <mergeCell ref="I2: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2024-09-24T11:59:52Z</cp:lastPrinted>
  <dcterms:created xsi:type="dcterms:W3CDTF">2023-02-26T23:58:35Z</dcterms:created>
  <dcterms:modified xsi:type="dcterms:W3CDTF">2024-12-04T18:59:07Z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